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36" windowWidth="11472" windowHeight="11640" activeTab="2"/>
  </bookViews>
  <sheets>
    <sheet name="2016-17" sheetId="1" r:id="rId1"/>
    <sheet name="2017-18" sheetId="2" r:id="rId2"/>
    <sheet name="2018-19" sheetId="3" r:id="rId3"/>
  </sheets>
  <externalReferences>
    <externalReference r:id="rId6"/>
  </externalReferences>
  <definedNames>
    <definedName name="_Sort" hidden="1">'[1]FATAL'!$A:$A</definedName>
    <definedName name="_xlfn.COUNTIFS" hidden="1">#NAME?</definedName>
    <definedName name="_xlfn.SUMIFS" hidden="1">#NAME?</definedName>
    <definedName name="_xlnm.Print_Area" localSheetId="0">'2016-17'!$A$4:$S$67</definedName>
    <definedName name="_xlnm.Print_Area" localSheetId="1">'2017-18'!$A$4:$S$67</definedName>
  </definedNames>
  <calcPr fullCalcOnLoad="1"/>
</workbook>
</file>

<file path=xl/sharedStrings.xml><?xml version="1.0" encoding="utf-8"?>
<sst xmlns="http://schemas.openxmlformats.org/spreadsheetml/2006/main" count="246" uniqueCount="99">
  <si>
    <t>Mine</t>
  </si>
  <si>
    <t>Century Mine</t>
  </si>
  <si>
    <t>Ernest Henry</t>
  </si>
  <si>
    <t>LTI</t>
  </si>
  <si>
    <t>Lady Annie</t>
  </si>
  <si>
    <t>DI</t>
  </si>
  <si>
    <t>HPI</t>
  </si>
  <si>
    <t>LTIFR</t>
  </si>
  <si>
    <t>Weipa</t>
  </si>
  <si>
    <t xml:space="preserve">                                                                                   </t>
  </si>
  <si>
    <t>Days Lost</t>
  </si>
  <si>
    <t>DI Days</t>
  </si>
  <si>
    <t>Alt Days</t>
  </si>
  <si>
    <t>LTI Days</t>
  </si>
  <si>
    <t>Wolfram Camp</t>
  </si>
  <si>
    <t>MTI</t>
  </si>
  <si>
    <t>Mt Garnet Operations</t>
  </si>
  <si>
    <t>Pajingo Open Pits</t>
  </si>
  <si>
    <t>TRI</t>
  </si>
  <si>
    <t>TRIFR</t>
  </si>
  <si>
    <t>Rocklands</t>
  </si>
  <si>
    <t>Mt Carlton</t>
  </si>
  <si>
    <t>Leichhardt Operations</t>
  </si>
  <si>
    <t>Great Australia</t>
  </si>
  <si>
    <t>All Mines excluding Mount Isa Mines</t>
  </si>
  <si>
    <t>Mount Isa Mines Operations</t>
  </si>
  <si>
    <t>Million Hours Worked</t>
  </si>
  <si>
    <t>Mount Isa Mines Total</t>
  </si>
  <si>
    <t>LTI + DI Frequency Rate</t>
  </si>
  <si>
    <t>LTI + DI Severity Rate</t>
  </si>
  <si>
    <t>LTI + DI Duration Rate</t>
  </si>
  <si>
    <t>Total 2016-17</t>
  </si>
  <si>
    <t>Mineral Exploration</t>
  </si>
  <si>
    <t>Surface mineral mines injuries statistics 2016-17</t>
  </si>
  <si>
    <t>Ablatio Sandstone</t>
  </si>
  <si>
    <t>Acid Plant</t>
  </si>
  <si>
    <t>Baal Gammon</t>
  </si>
  <si>
    <t>Bundaberg Sand Mine</t>
  </si>
  <si>
    <t>Cape Flattery Silica Mines Pty Ltd</t>
  </si>
  <si>
    <t>Carpentaria Gold Ravenswood</t>
  </si>
  <si>
    <t>Dunwich</t>
  </si>
  <si>
    <t>Gympie Eldorado - Monkland</t>
  </si>
  <si>
    <t>Moffatdale Mine</t>
  </si>
  <si>
    <t>Mt Carbine Tungsten</t>
  </si>
  <si>
    <t>Mount Garnet Lime</t>
  </si>
  <si>
    <t>Mt Ruby</t>
  </si>
  <si>
    <t>Mount Svlvia Diatomaceous Earth Mine</t>
  </si>
  <si>
    <t>Mount Veteran</t>
  </si>
  <si>
    <t>Isa - Copper Surface Operations</t>
  </si>
  <si>
    <t>Mt Isa - Dyno Nobel</t>
  </si>
  <si>
    <t>Isa - Lead/Zinc Surface Operations</t>
  </si>
  <si>
    <t>Mungana Plant Construction Area</t>
  </si>
  <si>
    <t>Ningi Silica Sand Mine</t>
  </si>
  <si>
    <t>Peak Crossing No.2 Mine</t>
  </si>
  <si>
    <t>Phosphate Hill</t>
  </si>
  <si>
    <t>Stradbroke Glass</t>
  </si>
  <si>
    <t>West Gurulmundi Bentonite Mine</t>
  </si>
  <si>
    <t>Yarraman</t>
  </si>
  <si>
    <t>Amrun</t>
  </si>
  <si>
    <t>Hey Point Bauxite Project</t>
  </si>
  <si>
    <t>Kennedy Creek</t>
  </si>
  <si>
    <t>Mount Lucy</t>
  </si>
  <si>
    <t>Solomons Gold Wirralie Project</t>
  </si>
  <si>
    <t>Thalanga</t>
  </si>
  <si>
    <t>Ausmex Mining Group Limited - Nwr</t>
  </si>
  <si>
    <t>Bauxite Hills Mine</t>
  </si>
  <si>
    <t>Granite Belt</t>
  </si>
  <si>
    <t>Lorena</t>
  </si>
  <si>
    <t>North East Fine Gold Creek Number 2</t>
  </si>
  <si>
    <t>Surface mineral mines injuries statistics 2017-18</t>
  </si>
  <si>
    <t>Total 2017-18</t>
  </si>
  <si>
    <t>Surface mineral mines injuries statistics 2018-19</t>
  </si>
  <si>
    <t>Total 2018-19</t>
  </si>
  <si>
    <t>Skardon River</t>
  </si>
  <si>
    <t>Agate Creek</t>
  </si>
  <si>
    <t>Barbara Copper Project</t>
  </si>
  <si>
    <t>Black Jack</t>
  </si>
  <si>
    <t>Cedars Mine</t>
  </si>
  <si>
    <t>Exp - Oilcorp Pty Ltd - Arizona Project - Nwr</t>
  </si>
  <si>
    <t>Far Fanning</t>
  </si>
  <si>
    <t>Miles Bentonite Mine</t>
  </si>
  <si>
    <t>Mount Carbine Quarries</t>
  </si>
  <si>
    <t>Regent Sandstone Mine</t>
  </si>
  <si>
    <t>Palmer River - Mila Mine</t>
  </si>
  <si>
    <t>As at 31/3/2019</t>
  </si>
  <si>
    <t>SA</t>
  </si>
  <si>
    <t>Bajool - Cheetham &amp; Port Alma Mine</t>
  </si>
  <si>
    <t>Calliope Mine</t>
  </si>
  <si>
    <t>East End Mine</t>
  </si>
  <si>
    <t>Gurulmundi Bentonite Mine</t>
  </si>
  <si>
    <t>Hill Of Stone Mine</t>
  </si>
  <si>
    <t>Kunwarara Mine</t>
  </si>
  <si>
    <t>Mount Rawdon Mine</t>
  </si>
  <si>
    <t>Mountainside Mine</t>
  </si>
  <si>
    <t>Nsi Rehabilitation</t>
  </si>
  <si>
    <t>Riverton Mine</t>
  </si>
  <si>
    <t>Warwick Limestone</t>
  </si>
  <si>
    <t>SAFR</t>
  </si>
  <si>
    <t>HPIFR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</si>
</sst>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"/>
    <numFmt numFmtId="174" formatCode="0.0000"/>
    <numFmt numFmtId="175" formatCode="0.0"/>
    <numFmt numFmtId="176" formatCode="#,##0.000"/>
    <numFmt numFmtId="177" formatCode="0.00000"/>
    <numFmt numFmtId="178" formatCode="#\ 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0.000000"/>
    <numFmt numFmtId="185" formatCode="#,##0.0000"/>
    <numFmt numFmtId="186" formatCode="#,##0.0"/>
    <numFmt numFmtId="187" formatCode="###\ ###\ ###\ ##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0" fillId="0" borderId="0" xfId="0" applyNumberFormat="1" applyFill="1" applyAlignment="1">
      <alignment horizontal="right" inden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indent="1"/>
    </xf>
    <xf numFmtId="0" fontId="1" fillId="0" borderId="0" xfId="0" applyFont="1" applyAlignment="1">
      <alignment/>
    </xf>
    <xf numFmtId="186" fontId="0" fillId="0" borderId="0" xfId="0" applyNumberForma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11" fillId="0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indent="1"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left" wrapText="1" inden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3" fontId="0" fillId="0" borderId="0" xfId="0" applyNumberFormat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Continuous" wrapText="1"/>
    </xf>
    <xf numFmtId="3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34" borderId="0" xfId="0" applyNumberForma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3" fontId="1" fillId="35" borderId="13" xfId="0" applyNumberFormat="1" applyFont="1" applyFill="1" applyBorder="1" applyAlignment="1">
      <alignment horizontal="right" vertical="center"/>
    </xf>
    <xf numFmtId="186" fontId="1" fillId="35" borderId="13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left" vertical="center"/>
    </xf>
    <xf numFmtId="185" fontId="0" fillId="0" borderId="0" xfId="0" applyNumberFormat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Fill="1" applyBorder="1" applyAlignment="1">
      <alignment horizontal="right" vertical="center"/>
    </xf>
    <xf numFmtId="185" fontId="0" fillId="34" borderId="0" xfId="0" applyNumberFormat="1" applyFill="1" applyBorder="1" applyAlignment="1">
      <alignment horizontal="right" vertical="center"/>
    </xf>
    <xf numFmtId="185" fontId="1" fillId="35" borderId="13" xfId="0" applyNumberFormat="1" applyFont="1" applyFill="1" applyBorder="1" applyAlignment="1">
      <alignment horizontal="right" vertical="center"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13" fillId="0" borderId="0" xfId="0" applyNumberFormat="1" applyFont="1" applyFill="1" applyBorder="1" applyAlignment="1">
      <alignment/>
    </xf>
    <xf numFmtId="185" fontId="0" fillId="0" borderId="0" xfId="0" applyNumberFormat="1" applyBorder="1" applyAlignment="1">
      <alignment/>
    </xf>
    <xf numFmtId="185" fontId="14" fillId="0" borderId="0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4" fillId="0" borderId="0" xfId="0" applyNumberFormat="1" applyFon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186" fontId="0" fillId="33" borderId="0" xfId="0" applyNumberFormat="1" applyFill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186" fontId="0" fillId="34" borderId="0" xfId="0" applyNumberFormat="1" applyFill="1" applyBorder="1" applyAlignment="1">
      <alignment horizontal="right" vertical="center"/>
    </xf>
    <xf numFmtId="186" fontId="0" fillId="34" borderId="0" xfId="0" applyNumberFormat="1" applyFill="1" applyAlignment="1">
      <alignment horizontal="right" vertical="center"/>
    </xf>
    <xf numFmtId="186" fontId="0" fillId="0" borderId="0" xfId="0" applyNumberFormat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 horizontal="centerContinuous"/>
    </xf>
    <xf numFmtId="186" fontId="0" fillId="0" borderId="0" xfId="0" applyNumberFormat="1" applyFill="1" applyBorder="1" applyAlignment="1">
      <alignment horizontal="centerContinuous"/>
    </xf>
    <xf numFmtId="186" fontId="1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86" fontId="0" fillId="0" borderId="14" xfId="0" applyNumberFormat="1" applyFill="1" applyBorder="1" applyAlignment="1">
      <alignment horizontal="right" vertical="center"/>
    </xf>
    <xf numFmtId="3" fontId="13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 horizontal="right" indent="1"/>
    </xf>
    <xf numFmtId="3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centerContinuous" wrapText="1"/>
    </xf>
    <xf numFmtId="3" fontId="12" fillId="0" borderId="0" xfId="0" applyNumberFormat="1" applyFont="1" applyFill="1" applyAlignment="1">
      <alignment/>
    </xf>
    <xf numFmtId="185" fontId="0" fillId="34" borderId="0" xfId="0" applyNumberFormat="1" applyFill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5" fontId="0" fillId="0" borderId="0" xfId="0" applyNumberFormat="1" applyFill="1" applyAlignment="1">
      <alignment horizontal="right" indent="1"/>
    </xf>
    <xf numFmtId="185" fontId="0" fillId="0" borderId="0" xfId="0" applyNumberFormat="1" applyFill="1" applyBorder="1" applyAlignment="1">
      <alignment horizontal="right" indent="1"/>
    </xf>
    <xf numFmtId="185" fontId="0" fillId="0" borderId="0" xfId="0" applyNumberFormat="1" applyAlignment="1">
      <alignment horizontal="right" indent="1"/>
    </xf>
    <xf numFmtId="185" fontId="1" fillId="0" borderId="0" xfId="0" applyNumberFormat="1" applyFont="1" applyFill="1" applyBorder="1" applyAlignment="1">
      <alignment horizontal="right" indent="1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86" fontId="0" fillId="0" borderId="0" xfId="0" applyNumberFormat="1" applyFont="1" applyFill="1" applyAlignment="1">
      <alignment/>
    </xf>
    <xf numFmtId="186" fontId="14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6" fontId="9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 horizontal="centerContinuous"/>
    </xf>
    <xf numFmtId="186" fontId="0" fillId="0" borderId="0" xfId="0" applyNumberFormat="1" applyFill="1" applyAlignment="1">
      <alignment horizontal="centerContinuous"/>
    </xf>
    <xf numFmtId="186" fontId="14" fillId="0" borderId="0" xfId="0" applyNumberFormat="1" applyFont="1" applyAlignment="1">
      <alignment/>
    </xf>
    <xf numFmtId="185" fontId="0" fillId="33" borderId="0" xfId="0" applyNumberForma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wrapText="1"/>
    </xf>
    <xf numFmtId="185" fontId="0" fillId="0" borderId="10" xfId="0" applyNumberFormat="1" applyFill="1" applyBorder="1" applyAlignment="1">
      <alignment horizontal="right"/>
    </xf>
    <xf numFmtId="185" fontId="0" fillId="0" borderId="0" xfId="0" applyNumberFormat="1" applyFont="1" applyAlignment="1">
      <alignment horizontal="right"/>
    </xf>
    <xf numFmtId="185" fontId="0" fillId="0" borderId="0" xfId="0" applyNumberFormat="1" applyAlignment="1">
      <alignment horizontal="right"/>
    </xf>
    <xf numFmtId="185" fontId="14" fillId="0" borderId="0" xfId="0" applyNumberFormat="1" applyFont="1" applyFill="1" applyAlignment="1">
      <alignment horizontal="right"/>
    </xf>
    <xf numFmtId="185" fontId="1" fillId="0" borderId="0" xfId="0" applyNumberFormat="1" applyFont="1" applyAlignment="1">
      <alignment horizontal="right"/>
    </xf>
    <xf numFmtId="185" fontId="0" fillId="0" borderId="0" xfId="0" applyNumberFormat="1" applyFill="1" applyAlignment="1">
      <alignment horizontal="right"/>
    </xf>
    <xf numFmtId="185" fontId="1" fillId="0" borderId="0" xfId="0" applyNumberFormat="1" applyFont="1" applyFill="1" applyAlignment="1">
      <alignment horizontal="right"/>
    </xf>
    <xf numFmtId="185" fontId="14" fillId="0" borderId="0" xfId="0" applyNumberFormat="1" applyFont="1" applyAlignment="1">
      <alignment horizontal="right"/>
    </xf>
    <xf numFmtId="174" fontId="0" fillId="0" borderId="1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34" borderId="0" xfId="0" applyNumberForma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right" vertical="center"/>
    </xf>
    <xf numFmtId="174" fontId="1" fillId="35" borderId="13" xfId="0" applyNumberFormat="1" applyFont="1" applyFill="1" applyBorder="1" applyAlignment="1">
      <alignment horizontal="right" vertical="center"/>
    </xf>
    <xf numFmtId="174" fontId="0" fillId="0" borderId="0" xfId="0" applyNumberFormat="1" applyBorder="1" applyAlignment="1">
      <alignment horizontal="center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13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13" fillId="0" borderId="0" xfId="0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14" fillId="0" borderId="0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4" fillId="0" borderId="0" xfId="0" applyNumberFormat="1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34" borderId="0" xfId="0" applyNumberFormat="1" applyFill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1" fillId="35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5" fillId="35" borderId="15" xfId="0" applyFont="1" applyFill="1" applyBorder="1" applyAlignment="1">
      <alignment horizontal="left" vertical="center"/>
    </xf>
    <xf numFmtId="3" fontId="1" fillId="35" borderId="15" xfId="0" applyNumberFormat="1" applyFont="1" applyFill="1" applyBorder="1" applyAlignment="1">
      <alignment horizontal="center" vertical="center" wrapText="1"/>
    </xf>
    <xf numFmtId="185" fontId="1" fillId="35" borderId="15" xfId="0" applyNumberFormat="1" applyFont="1" applyFill="1" applyBorder="1" applyAlignment="1">
      <alignment horizontal="right" vertical="center" wrapText="1"/>
    </xf>
    <xf numFmtId="186" fontId="1" fillId="35" borderId="15" xfId="0" applyNumberFormat="1" applyFont="1" applyFill="1" applyBorder="1" applyAlignment="1">
      <alignment horizontal="center" vertical="center" wrapText="1"/>
    </xf>
    <xf numFmtId="186" fontId="1" fillId="35" borderId="15" xfId="0" applyNumberFormat="1" applyFont="1" applyFill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3" fontId="1" fillId="35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right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5" fillId="35" borderId="15" xfId="0" applyFont="1" applyFill="1" applyBorder="1" applyAlignment="1">
      <alignment vertical="center"/>
    </xf>
    <xf numFmtId="174" fontId="1" fillId="35" borderId="15" xfId="0" applyNumberFormat="1" applyFont="1" applyFill="1" applyBorder="1" applyAlignment="1">
      <alignment horizontal="center" vertical="center" wrapText="1"/>
    </xf>
    <xf numFmtId="3" fontId="50" fillId="33" borderId="0" xfId="0" applyNumberFormat="1" applyFont="1" applyFill="1" applyBorder="1" applyAlignment="1">
      <alignment horizontal="right" vertical="center"/>
    </xf>
    <xf numFmtId="186" fontId="50" fillId="33" borderId="0" xfId="0" applyNumberFormat="1" applyFont="1" applyFill="1" applyAlignment="1">
      <alignment horizontal="right" vertical="center"/>
    </xf>
    <xf numFmtId="0" fontId="50" fillId="33" borderId="0" xfId="0" applyFont="1" applyFill="1" applyBorder="1" applyAlignment="1">
      <alignment horizontal="left" vertical="center"/>
    </xf>
    <xf numFmtId="174" fontId="50" fillId="33" borderId="0" xfId="0" applyNumberFormat="1" applyFont="1" applyFill="1" applyBorder="1" applyAlignment="1">
      <alignment horizontal="right" vertical="center"/>
    </xf>
    <xf numFmtId="186" fontId="50" fillId="33" borderId="0" xfId="0" applyNumberFormat="1" applyFont="1" applyFill="1" applyBorder="1" applyAlignment="1">
      <alignment horizontal="right" vertical="center"/>
    </xf>
    <xf numFmtId="1" fontId="50" fillId="33" borderId="0" xfId="0" applyNumberFormat="1" applyFont="1" applyFill="1" applyBorder="1" applyAlignment="1">
      <alignment horizontal="right" vertical="center"/>
    </xf>
    <xf numFmtId="185" fontId="5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5" fontId="1" fillId="35" borderId="15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right" vertical="center"/>
    </xf>
    <xf numFmtId="3" fontId="50" fillId="34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 vertical="center"/>
    </xf>
    <xf numFmtId="3" fontId="1" fillId="34" borderId="0" xfId="0" applyNumberFormat="1" applyFont="1" applyFill="1" applyBorder="1" applyAlignment="1">
      <alignment horizontal="right" vertical="center"/>
    </xf>
    <xf numFmtId="186" fontId="1" fillId="34" borderId="0" xfId="0" applyNumberFormat="1" applyFont="1" applyFill="1" applyBorder="1" applyAlignment="1">
      <alignment horizontal="right" vertical="center"/>
    </xf>
    <xf numFmtId="186" fontId="1" fillId="34" borderId="0" xfId="0" applyNumberFormat="1" applyFont="1" applyFill="1" applyAlignment="1">
      <alignment horizontal="right" vertical="center"/>
    </xf>
    <xf numFmtId="1" fontId="1" fillId="34" borderId="0" xfId="0" applyNumberFormat="1" applyFont="1" applyFill="1" applyBorder="1" applyAlignment="1">
      <alignment horizontal="right" vertical="center"/>
    </xf>
    <xf numFmtId="185" fontId="1" fillId="34" borderId="0" xfId="0" applyNumberFormat="1" applyFont="1" applyFill="1" applyBorder="1" applyAlignment="1">
      <alignment horizontal="right" vertical="center"/>
    </xf>
    <xf numFmtId="174" fontId="1" fillId="3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3" fontId="1" fillId="34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74" fontId="1" fillId="34" borderId="0" xfId="0" applyNumberFormat="1" applyFont="1" applyFill="1" applyAlignment="1">
      <alignment horizontal="right" vertical="center"/>
    </xf>
    <xf numFmtId="174" fontId="0" fillId="0" borderId="0" xfId="0" applyNumberFormat="1" applyFill="1" applyAlignment="1">
      <alignment horizontal="right" vertical="center"/>
    </xf>
    <xf numFmtId="175" fontId="1" fillId="35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 horizontal="right" vertical="center"/>
    </xf>
    <xf numFmtId="175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5" fontId="0" fillId="0" borderId="0" xfId="0" applyNumberFormat="1" applyFill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5" fontId="1" fillId="34" borderId="0" xfId="0" applyNumberFormat="1" applyFont="1" applyFill="1" applyBorder="1" applyAlignment="1">
      <alignment horizontal="right" vertical="center"/>
    </xf>
    <xf numFmtId="175" fontId="0" fillId="34" borderId="0" xfId="0" applyNumberFormat="1" applyFill="1" applyAlignment="1">
      <alignment horizontal="right" vertical="center"/>
    </xf>
    <xf numFmtId="175" fontId="1" fillId="36" borderId="0" xfId="0" applyNumberFormat="1" applyFont="1" applyFill="1" applyBorder="1" applyAlignment="1">
      <alignment horizontal="right" vertical="center"/>
    </xf>
    <xf numFmtId="175" fontId="1" fillId="35" borderId="13" xfId="0" applyNumberFormat="1" applyFont="1" applyFill="1" applyBorder="1" applyAlignment="1">
      <alignment horizontal="right" vertical="center"/>
    </xf>
    <xf numFmtId="175" fontId="0" fillId="33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Alignment="1">
      <alignment/>
    </xf>
    <xf numFmtId="175" fontId="0" fillId="0" borderId="0" xfId="0" applyNumberFormat="1" applyFont="1" applyFill="1" applyBorder="1" applyAlignment="1">
      <alignment horizontal="right" indent="1"/>
    </xf>
    <xf numFmtId="175" fontId="12" fillId="0" borderId="0" xfId="0" applyNumberFormat="1" applyFont="1" applyAlignment="1">
      <alignment/>
    </xf>
    <xf numFmtId="175" fontId="9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75" fontId="9" fillId="0" borderId="0" xfId="0" applyNumberFormat="1" applyFont="1" applyAlignment="1">
      <alignment horizontal="right" indent="1"/>
    </xf>
    <xf numFmtId="175" fontId="9" fillId="0" borderId="0" xfId="0" applyNumberFormat="1" applyFont="1" applyAlignment="1">
      <alignment/>
    </xf>
    <xf numFmtId="175" fontId="1" fillId="0" borderId="0" xfId="0" applyNumberFormat="1" applyFont="1" applyFill="1" applyAlignment="1">
      <alignment horizontal="centerContinuous" wrapText="1"/>
    </xf>
    <xf numFmtId="175" fontId="0" fillId="0" borderId="0" xfId="0" applyNumberFormat="1" applyFill="1" applyAlignment="1">
      <alignment/>
    </xf>
    <xf numFmtId="175" fontId="12" fillId="0" borderId="0" xfId="0" applyNumberFormat="1" applyFont="1" applyFill="1" applyAlignment="1">
      <alignment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175" fontId="0" fillId="0" borderId="0" xfId="0" applyNumberFormat="1" applyFill="1" applyAlignment="1">
      <alignment vertical="center"/>
    </xf>
    <xf numFmtId="175" fontId="0" fillId="34" borderId="0" xfId="0" applyNumberFormat="1" applyFont="1" applyFill="1" applyBorder="1" applyAlignment="1">
      <alignment horizontal="right" vertical="center"/>
    </xf>
    <xf numFmtId="175" fontId="50" fillId="33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12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Fill="1" applyBorder="1" applyAlignment="1">
      <alignment horizontal="centerContinuous" wrapText="1"/>
    </xf>
    <xf numFmtId="175" fontId="12" fillId="0" borderId="0" xfId="0" applyNumberFormat="1" applyFont="1" applyFill="1" applyBorder="1" applyAlignment="1">
      <alignment/>
    </xf>
    <xf numFmtId="175" fontId="1" fillId="35" borderId="0" xfId="0" applyNumberFormat="1" applyFont="1" applyFill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 vertical="center"/>
    </xf>
    <xf numFmtId="1" fontId="1" fillId="36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 indent="1"/>
    </xf>
    <xf numFmtId="1" fontId="12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9" fillId="0" borderId="0" xfId="0" applyNumberFormat="1" applyFont="1" applyAlignment="1">
      <alignment horizontal="right" indent="1"/>
    </xf>
    <xf numFmtId="1" fontId="9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centerContinuous" wrapText="1"/>
    </xf>
    <xf numFmtId="1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bank\groupdir\S&amp;H\Qual&amp;inf\STATOFFI\REPORTS\Ann97-98\FATAL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l1995-96"/>
      <sheetName val="COAL1996-97"/>
      <sheetName val="Coal++"/>
      <sheetName val="Metalliferous"/>
      <sheetName val="FATAL"/>
    </sheetNames>
    <sheetDataSet>
      <sheetData sheetId="4">
        <row r="1">
          <cell r="A1" t="str">
            <v>FATALITIES IN MINES</v>
          </cell>
        </row>
        <row r="4">
          <cell r="A4" t="str">
            <v>1971-72</v>
          </cell>
        </row>
        <row r="5">
          <cell r="A5" t="str">
            <v>1972-73</v>
          </cell>
        </row>
        <row r="6">
          <cell r="A6" t="str">
            <v>1973-74</v>
          </cell>
        </row>
        <row r="7">
          <cell r="A7" t="str">
            <v>1974-75</v>
          </cell>
        </row>
        <row r="10">
          <cell r="A10" t="str">
            <v>1975-76</v>
          </cell>
        </row>
        <row r="11">
          <cell r="A11" t="str">
            <v>1976-77</v>
          </cell>
        </row>
        <row r="12">
          <cell r="A12" t="str">
            <v>1977-78</v>
          </cell>
        </row>
        <row r="13">
          <cell r="A13" t="str">
            <v>1978-79</v>
          </cell>
        </row>
        <row r="14">
          <cell r="A14" t="str">
            <v>1979-80</v>
          </cell>
        </row>
        <row r="15">
          <cell r="A15" t="str">
            <v>1980-81</v>
          </cell>
        </row>
        <row r="16">
          <cell r="A16" t="str">
            <v>1981-82</v>
          </cell>
        </row>
        <row r="17">
          <cell r="A17" t="str">
            <v>1982-83</v>
          </cell>
        </row>
        <row r="18">
          <cell r="A18" t="str">
            <v>1983-84</v>
          </cell>
        </row>
        <row r="19">
          <cell r="A19" t="str">
            <v>1984-85</v>
          </cell>
        </row>
        <row r="20">
          <cell r="A20" t="str">
            <v>1985-86</v>
          </cell>
        </row>
        <row r="21">
          <cell r="A21" t="str">
            <v>1986-87</v>
          </cell>
        </row>
        <row r="22">
          <cell r="A22" t="str">
            <v>1987-88</v>
          </cell>
        </row>
        <row r="23">
          <cell r="A23" t="str">
            <v>1988-89</v>
          </cell>
        </row>
        <row r="24">
          <cell r="A24" t="str">
            <v>1989-90</v>
          </cell>
        </row>
        <row r="25">
          <cell r="A25" t="str">
            <v>1990-91</v>
          </cell>
        </row>
        <row r="26">
          <cell r="A26" t="str">
            <v>1991-92</v>
          </cell>
        </row>
        <row r="27">
          <cell r="A27" t="str">
            <v>1992-93</v>
          </cell>
        </row>
        <row r="28">
          <cell r="A28" t="str">
            <v>1993-94</v>
          </cell>
        </row>
        <row r="29">
          <cell r="A29" t="str">
            <v>1994-95</v>
          </cell>
        </row>
        <row r="30">
          <cell r="A30" t="str">
            <v>1995-96</v>
          </cell>
        </row>
        <row r="31">
          <cell r="A31" t="str">
            <v>1996-97</v>
          </cell>
        </row>
        <row r="37">
          <cell r="A37" t="str">
            <v>1975-76</v>
          </cell>
        </row>
        <row r="38">
          <cell r="A38" t="str">
            <v>1976-77</v>
          </cell>
        </row>
        <row r="39">
          <cell r="A39" t="str">
            <v>1977-78</v>
          </cell>
        </row>
        <row r="40">
          <cell r="A40" t="str">
            <v>1978-79</v>
          </cell>
        </row>
        <row r="41">
          <cell r="A41" t="str">
            <v>1979-80</v>
          </cell>
        </row>
        <row r="42">
          <cell r="A42" t="str">
            <v>1980-81</v>
          </cell>
        </row>
        <row r="43">
          <cell r="A43" t="str">
            <v>1981-82</v>
          </cell>
        </row>
        <row r="44">
          <cell r="A44" t="str">
            <v>1982-83</v>
          </cell>
        </row>
        <row r="45">
          <cell r="A45" t="str">
            <v>1983-84</v>
          </cell>
        </row>
        <row r="46">
          <cell r="A46" t="str">
            <v>1984-85</v>
          </cell>
        </row>
        <row r="47">
          <cell r="A47" t="str">
            <v>1985-86</v>
          </cell>
        </row>
        <row r="48">
          <cell r="A48" t="str">
            <v>1986-87</v>
          </cell>
        </row>
        <row r="49">
          <cell r="A49" t="str">
            <v>1987-88</v>
          </cell>
        </row>
        <row r="50">
          <cell r="A50" t="str">
            <v>1988-89</v>
          </cell>
        </row>
        <row r="51">
          <cell r="A51" t="str">
            <v>1989-90</v>
          </cell>
        </row>
        <row r="52">
          <cell r="A52" t="str">
            <v>1990-91</v>
          </cell>
        </row>
        <row r="53">
          <cell r="A53" t="str">
            <v>1991-92</v>
          </cell>
        </row>
        <row r="54">
          <cell r="A54" t="str">
            <v>1992-93</v>
          </cell>
        </row>
        <row r="55">
          <cell r="A55" t="str">
            <v>1993-94</v>
          </cell>
        </row>
        <row r="56">
          <cell r="A56" t="str">
            <v>1994-95</v>
          </cell>
        </row>
        <row r="57">
          <cell r="A57" t="str">
            <v>1995-96</v>
          </cell>
        </row>
        <row r="58">
          <cell r="A58" t="str">
            <v>1996-97</v>
          </cell>
        </row>
        <row r="62">
          <cell r="A62" t="str">
            <v>1975-76</v>
          </cell>
        </row>
        <row r="63">
          <cell r="A63" t="str">
            <v>1976-77</v>
          </cell>
        </row>
        <row r="64">
          <cell r="A64" t="str">
            <v>1977-78</v>
          </cell>
        </row>
        <row r="65">
          <cell r="A65" t="str">
            <v>1978-79</v>
          </cell>
        </row>
        <row r="66">
          <cell r="A66" t="str">
            <v>1979-80</v>
          </cell>
        </row>
        <row r="67">
          <cell r="A67" t="str">
            <v>1980-81</v>
          </cell>
        </row>
        <row r="68">
          <cell r="A68" t="str">
            <v>1981-82</v>
          </cell>
        </row>
        <row r="69">
          <cell r="A69" t="str">
            <v>1982-83</v>
          </cell>
        </row>
        <row r="70">
          <cell r="A70" t="str">
            <v>1983-84</v>
          </cell>
        </row>
        <row r="71">
          <cell r="A71" t="str">
            <v>1984-85</v>
          </cell>
        </row>
        <row r="72">
          <cell r="A72" t="str">
            <v>1985-86</v>
          </cell>
        </row>
        <row r="73">
          <cell r="A73" t="str">
            <v>1986-87</v>
          </cell>
        </row>
        <row r="74">
          <cell r="A74" t="str">
            <v>1987-88</v>
          </cell>
        </row>
        <row r="75">
          <cell r="A75" t="str">
            <v>1988-89</v>
          </cell>
        </row>
        <row r="76">
          <cell r="A76" t="str">
            <v>1989-90</v>
          </cell>
        </row>
        <row r="77">
          <cell r="A77" t="str">
            <v>1990-91</v>
          </cell>
        </row>
        <row r="78">
          <cell r="A78" t="str">
            <v>1991-92</v>
          </cell>
        </row>
        <row r="79">
          <cell r="A79" t="str">
            <v>1992-93</v>
          </cell>
        </row>
        <row r="80">
          <cell r="A80" t="str">
            <v>1993-94</v>
          </cell>
        </row>
        <row r="81">
          <cell r="A81" t="str">
            <v>1994-95</v>
          </cell>
        </row>
        <row r="82">
          <cell r="A82" t="str">
            <v>1995-96</v>
          </cell>
        </row>
        <row r="83">
          <cell r="A83" t="str">
            <v>1996-97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7.7109375" style="76" customWidth="1"/>
    <col min="2" max="4" width="9.7109375" style="90" customWidth="1"/>
    <col min="5" max="5" width="9.7109375" style="219" customWidth="1"/>
    <col min="6" max="12" width="9.7109375" style="90" customWidth="1"/>
    <col min="13" max="14" width="9.7109375" style="317" customWidth="1"/>
    <col min="15" max="16" width="9.7109375" style="148" customWidth="1"/>
    <col min="17" max="17" width="10.421875" style="148" customWidth="1"/>
    <col min="18" max="18" width="9.7109375" style="90" customWidth="1"/>
    <col min="19" max="19" width="9.7109375" style="252" customWidth="1"/>
    <col min="20" max="20" width="9.140625" style="2" customWidth="1"/>
    <col min="21" max="21" width="9.8515625" style="2" customWidth="1"/>
    <col min="22" max="24" width="9.140625" style="2" customWidth="1"/>
    <col min="25" max="25" width="17.8515625" style="2" customWidth="1"/>
    <col min="26" max="16384" width="9.140625" style="2" customWidth="1"/>
  </cols>
  <sheetData>
    <row r="1" ht="12.75">
      <c r="A1" s="16" t="s">
        <v>84</v>
      </c>
    </row>
    <row r="2" spans="1:19" ht="13.5">
      <c r="A2" s="11" t="s">
        <v>33</v>
      </c>
      <c r="B2" s="49"/>
      <c r="C2" s="49"/>
      <c r="D2" s="49"/>
      <c r="E2" s="212"/>
      <c r="F2" s="49"/>
      <c r="G2" s="49"/>
      <c r="H2" s="49"/>
      <c r="I2" s="49"/>
      <c r="J2" s="49"/>
      <c r="K2" s="49"/>
      <c r="L2" s="49"/>
      <c r="M2" s="298"/>
      <c r="N2" s="298"/>
      <c r="O2" s="149"/>
      <c r="P2" s="149"/>
      <c r="Q2" s="149"/>
      <c r="R2" s="49"/>
      <c r="S2" s="234"/>
    </row>
    <row r="3" spans="1:19" ht="12.75">
      <c r="A3" s="62" t="s">
        <v>9</v>
      </c>
      <c r="B3" s="91"/>
      <c r="C3" s="91"/>
      <c r="D3" s="91"/>
      <c r="E3" s="213"/>
      <c r="F3" s="91"/>
      <c r="G3" s="91"/>
      <c r="H3" s="91"/>
      <c r="I3" s="91"/>
      <c r="J3" s="91"/>
      <c r="K3" s="91"/>
      <c r="L3" s="91"/>
      <c r="M3" s="318"/>
      <c r="N3" s="318"/>
      <c r="O3" s="150"/>
      <c r="P3" s="150"/>
      <c r="Q3" s="150"/>
      <c r="R3" s="91"/>
      <c r="S3" s="251"/>
    </row>
    <row r="4" spans="1:26" ht="39">
      <c r="A4" s="257" t="s">
        <v>0</v>
      </c>
      <c r="B4" s="242" t="s">
        <v>85</v>
      </c>
      <c r="C4" s="242" t="s">
        <v>3</v>
      </c>
      <c r="D4" s="242" t="s">
        <v>10</v>
      </c>
      <c r="E4" s="258" t="s">
        <v>26</v>
      </c>
      <c r="F4" s="242" t="s">
        <v>15</v>
      </c>
      <c r="G4" s="242" t="s">
        <v>5</v>
      </c>
      <c r="H4" s="242" t="s">
        <v>11</v>
      </c>
      <c r="I4" s="242" t="s">
        <v>12</v>
      </c>
      <c r="J4" s="242" t="s">
        <v>6</v>
      </c>
      <c r="K4" s="242" t="s">
        <v>13</v>
      </c>
      <c r="L4" s="242" t="s">
        <v>18</v>
      </c>
      <c r="M4" s="294" t="s">
        <v>97</v>
      </c>
      <c r="N4" s="330" t="s">
        <v>98</v>
      </c>
      <c r="O4" s="244" t="s">
        <v>7</v>
      </c>
      <c r="P4" s="244" t="s">
        <v>19</v>
      </c>
      <c r="Q4" s="245" t="s">
        <v>28</v>
      </c>
      <c r="R4" s="247" t="s">
        <v>29</v>
      </c>
      <c r="S4" s="246" t="s">
        <v>30</v>
      </c>
      <c r="T4" s="7"/>
      <c r="U4" s="7"/>
      <c r="V4" s="20"/>
      <c r="W4" s="20"/>
      <c r="X4" s="20"/>
      <c r="Y4" s="69"/>
      <c r="Z4" s="69"/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 s="295"/>
      <c r="N5" s="295"/>
      <c r="O5"/>
      <c r="P5"/>
      <c r="Q5"/>
      <c r="R5" s="51"/>
      <c r="S5"/>
      <c r="T5" s="7"/>
      <c r="U5" s="7"/>
      <c r="V5" s="20"/>
      <c r="W5" s="20"/>
      <c r="X5" s="20"/>
      <c r="Y5" s="69"/>
      <c r="Z5" s="69"/>
    </row>
    <row r="6" spans="1:26" ht="12.75">
      <c r="A6" s="201" t="s">
        <v>34</v>
      </c>
      <c r="B6" s="120">
        <v>0</v>
      </c>
      <c r="C6" s="120">
        <v>0</v>
      </c>
      <c r="D6" s="120">
        <v>0</v>
      </c>
      <c r="E6" s="214">
        <v>0.000885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19">
        <f>D6+I6</f>
        <v>0</v>
      </c>
      <c r="L6" s="120">
        <f aca="true" t="shared" si="0" ref="L6:L37">C6+G6+F6</f>
        <v>0</v>
      </c>
      <c r="M6" s="296">
        <f aca="true" t="shared" si="1" ref="M6:M37">IF(B6="",0,B6/E6)</f>
        <v>0</v>
      </c>
      <c r="N6" s="296">
        <f aca="true" t="shared" si="2" ref="N6:N37">IF(J6="",0,J6/E6)</f>
        <v>0</v>
      </c>
      <c r="O6" s="152">
        <f aca="true" t="shared" si="3" ref="O6:O37">IF(E6="",0,C6/E6)</f>
        <v>0</v>
      </c>
      <c r="P6" s="152">
        <f>IF(E6="",0,L6/E6)</f>
        <v>0</v>
      </c>
      <c r="Q6" s="152">
        <f aca="true" t="shared" si="4" ref="Q6:Q37">IF(E6="",0,(C6+G6)/E6)</f>
        <v>0</v>
      </c>
      <c r="R6" s="120">
        <f aca="true" t="shared" si="5" ref="R6:R37">IF(E6="",0,(K6+H6)/E6)</f>
        <v>0</v>
      </c>
      <c r="S6" s="236">
        <f aca="true" t="shared" si="6" ref="S6:S37">IF((C6+G6)=0,0,(K6+H6)/(C6+G6))</f>
        <v>0</v>
      </c>
      <c r="T6" s="7"/>
      <c r="U6" s="7"/>
      <c r="V6" s="20"/>
      <c r="W6" s="20"/>
      <c r="X6" s="20"/>
      <c r="Y6" s="69"/>
      <c r="Z6" s="69"/>
    </row>
    <row r="7" spans="1:26" ht="12.75">
      <c r="A7" s="201" t="s">
        <v>35</v>
      </c>
      <c r="B7" s="120">
        <v>0</v>
      </c>
      <c r="C7" s="120">
        <v>0</v>
      </c>
      <c r="D7" s="120">
        <v>0</v>
      </c>
      <c r="E7" s="214">
        <v>0.125882</v>
      </c>
      <c r="F7" s="120">
        <v>1</v>
      </c>
      <c r="G7" s="120">
        <v>2</v>
      </c>
      <c r="H7" s="120">
        <v>42</v>
      </c>
      <c r="I7" s="120">
        <v>0</v>
      </c>
      <c r="J7" s="120">
        <v>2</v>
      </c>
      <c r="K7" s="119">
        <f aca="true" t="shared" si="7" ref="K7:K55">D7+I7</f>
        <v>0</v>
      </c>
      <c r="L7" s="120">
        <f t="shared" si="0"/>
        <v>3</v>
      </c>
      <c r="M7" s="299">
        <f t="shared" si="1"/>
        <v>0</v>
      </c>
      <c r="N7" s="299">
        <f t="shared" si="2"/>
        <v>15.887895012789757</v>
      </c>
      <c r="O7" s="152">
        <f t="shared" si="3"/>
        <v>0</v>
      </c>
      <c r="P7" s="152">
        <f aca="true" t="shared" si="8" ref="P7:P55">IF(E7="",0,L7/E7)</f>
        <v>23.831842519184633</v>
      </c>
      <c r="Q7" s="152">
        <f t="shared" si="4"/>
        <v>15.887895012789757</v>
      </c>
      <c r="R7" s="120">
        <f t="shared" si="5"/>
        <v>333.6457952685849</v>
      </c>
      <c r="S7" s="236">
        <f t="shared" si="6"/>
        <v>21</v>
      </c>
      <c r="T7" s="7"/>
      <c r="U7" s="7"/>
      <c r="V7" s="20"/>
      <c r="W7" s="20"/>
      <c r="X7" s="20"/>
      <c r="Y7" s="69"/>
      <c r="Z7" s="69"/>
    </row>
    <row r="8" spans="1:26" ht="12.75">
      <c r="A8" s="201" t="s">
        <v>58</v>
      </c>
      <c r="B8" s="120">
        <v>0</v>
      </c>
      <c r="C8" s="120">
        <v>1</v>
      </c>
      <c r="D8" s="120">
        <v>152</v>
      </c>
      <c r="E8" s="214">
        <v>1.397953</v>
      </c>
      <c r="F8" s="120">
        <v>1</v>
      </c>
      <c r="G8" s="120">
        <v>0</v>
      </c>
      <c r="H8" s="120">
        <v>0</v>
      </c>
      <c r="I8" s="120">
        <v>0</v>
      </c>
      <c r="J8" s="120">
        <v>5</v>
      </c>
      <c r="K8" s="119">
        <f t="shared" si="7"/>
        <v>152</v>
      </c>
      <c r="L8" s="120">
        <f t="shared" si="0"/>
        <v>2</v>
      </c>
      <c r="M8" s="299">
        <f t="shared" si="1"/>
        <v>0</v>
      </c>
      <c r="N8" s="299">
        <f t="shared" si="2"/>
        <v>3.576658156604693</v>
      </c>
      <c r="O8" s="152">
        <f t="shared" si="3"/>
        <v>0.7153316313209386</v>
      </c>
      <c r="P8" s="152">
        <f t="shared" si="8"/>
        <v>1.4306632626418772</v>
      </c>
      <c r="Q8" s="152">
        <f t="shared" si="4"/>
        <v>0.7153316313209386</v>
      </c>
      <c r="R8" s="120">
        <f t="shared" si="5"/>
        <v>108.73040796078266</v>
      </c>
      <c r="S8" s="236">
        <f t="shared" si="6"/>
        <v>152</v>
      </c>
      <c r="T8" s="7"/>
      <c r="U8" s="7"/>
      <c r="V8" s="20"/>
      <c r="W8" s="20"/>
      <c r="X8" s="20"/>
      <c r="Y8" s="69"/>
      <c r="Z8" s="69"/>
    </row>
    <row r="9" spans="1:26" ht="12.75">
      <c r="A9" s="201" t="s">
        <v>36</v>
      </c>
      <c r="B9" s="120">
        <v>0</v>
      </c>
      <c r="C9" s="120">
        <v>0</v>
      </c>
      <c r="D9" s="120">
        <v>0</v>
      </c>
      <c r="E9" s="214">
        <v>0.006873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19">
        <f t="shared" si="7"/>
        <v>0</v>
      </c>
      <c r="L9" s="120">
        <f t="shared" si="0"/>
        <v>0</v>
      </c>
      <c r="M9" s="299">
        <f t="shared" si="1"/>
        <v>0</v>
      </c>
      <c r="N9" s="299">
        <f t="shared" si="2"/>
        <v>0</v>
      </c>
      <c r="O9" s="152">
        <f t="shared" si="3"/>
        <v>0</v>
      </c>
      <c r="P9" s="152">
        <f t="shared" si="8"/>
        <v>0</v>
      </c>
      <c r="Q9" s="152">
        <f t="shared" si="4"/>
        <v>0</v>
      </c>
      <c r="R9" s="120">
        <f t="shared" si="5"/>
        <v>0</v>
      </c>
      <c r="S9" s="236">
        <f t="shared" si="6"/>
        <v>0</v>
      </c>
      <c r="T9" s="7"/>
      <c r="U9" s="7"/>
      <c r="V9" s="20"/>
      <c r="W9" s="20"/>
      <c r="X9" s="20"/>
      <c r="Y9" s="69"/>
      <c r="Z9" s="69"/>
    </row>
    <row r="10" spans="1:26" ht="12.75">
      <c r="A10" s="201" t="s">
        <v>86</v>
      </c>
      <c r="B10" s="120">
        <v>0</v>
      </c>
      <c r="C10" s="120">
        <v>2</v>
      </c>
      <c r="D10" s="120">
        <v>12</v>
      </c>
      <c r="E10" s="214">
        <v>0.069415</v>
      </c>
      <c r="F10" s="120">
        <v>1</v>
      </c>
      <c r="G10" s="120">
        <v>1</v>
      </c>
      <c r="H10" s="120">
        <v>179</v>
      </c>
      <c r="I10" s="120">
        <v>12</v>
      </c>
      <c r="J10" s="120">
        <v>1</v>
      </c>
      <c r="K10" s="119">
        <f t="shared" si="7"/>
        <v>24</v>
      </c>
      <c r="L10" s="120">
        <f t="shared" si="0"/>
        <v>4</v>
      </c>
      <c r="M10" s="299">
        <f t="shared" si="1"/>
        <v>0</v>
      </c>
      <c r="N10" s="299">
        <f t="shared" si="2"/>
        <v>14.406108189872505</v>
      </c>
      <c r="O10" s="152">
        <f t="shared" si="3"/>
        <v>28.81221637974501</v>
      </c>
      <c r="P10" s="152">
        <f t="shared" si="8"/>
        <v>57.62443275949002</v>
      </c>
      <c r="Q10" s="152">
        <f t="shared" si="4"/>
        <v>43.218324569617515</v>
      </c>
      <c r="R10" s="120">
        <f t="shared" si="5"/>
        <v>2924.4399625441183</v>
      </c>
      <c r="S10" s="236">
        <f t="shared" si="6"/>
        <v>67.66666666666667</v>
      </c>
      <c r="T10" s="7"/>
      <c r="U10" s="7"/>
      <c r="V10" s="20"/>
      <c r="W10" s="20"/>
      <c r="X10" s="20"/>
      <c r="Y10" s="69"/>
      <c r="Z10" s="69"/>
    </row>
    <row r="11" spans="1:26" ht="12.75">
      <c r="A11" s="201" t="s">
        <v>37</v>
      </c>
      <c r="B11" s="120">
        <v>0</v>
      </c>
      <c r="C11" s="120">
        <v>2</v>
      </c>
      <c r="D11" s="120">
        <v>1</v>
      </c>
      <c r="E11" s="214">
        <v>0.055602</v>
      </c>
      <c r="F11" s="120">
        <v>3</v>
      </c>
      <c r="G11" s="120">
        <v>0</v>
      </c>
      <c r="H11" s="120">
        <v>0</v>
      </c>
      <c r="I11" s="120">
        <v>0</v>
      </c>
      <c r="J11" s="120">
        <v>2</v>
      </c>
      <c r="K11" s="119">
        <f t="shared" si="7"/>
        <v>1</v>
      </c>
      <c r="L11" s="120">
        <f t="shared" si="0"/>
        <v>5</v>
      </c>
      <c r="M11" s="299">
        <f t="shared" si="1"/>
        <v>0</v>
      </c>
      <c r="N11" s="299">
        <f t="shared" si="2"/>
        <v>35.969929139239596</v>
      </c>
      <c r="O11" s="152">
        <f t="shared" si="3"/>
        <v>35.969929139239596</v>
      </c>
      <c r="P11" s="152">
        <f t="shared" si="8"/>
        <v>89.924822848099</v>
      </c>
      <c r="Q11" s="152">
        <f t="shared" si="4"/>
        <v>35.969929139239596</v>
      </c>
      <c r="R11" s="120">
        <f t="shared" si="5"/>
        <v>17.984964569619798</v>
      </c>
      <c r="S11" s="236">
        <f t="shared" si="6"/>
        <v>0.5</v>
      </c>
      <c r="T11" s="7"/>
      <c r="U11" s="7"/>
      <c r="V11" s="20"/>
      <c r="W11" s="20"/>
      <c r="X11" s="20"/>
      <c r="Y11" s="69"/>
      <c r="Z11" s="69"/>
    </row>
    <row r="12" spans="1:26" ht="12.75">
      <c r="A12" s="201" t="s">
        <v>87</v>
      </c>
      <c r="B12" s="120">
        <v>0</v>
      </c>
      <c r="C12" s="120">
        <v>0</v>
      </c>
      <c r="D12" s="120">
        <v>0</v>
      </c>
      <c r="E12" s="214">
        <v>0.059603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19">
        <f t="shared" si="7"/>
        <v>0</v>
      </c>
      <c r="L12" s="120">
        <f t="shared" si="0"/>
        <v>0</v>
      </c>
      <c r="M12" s="299">
        <f t="shared" si="1"/>
        <v>0</v>
      </c>
      <c r="N12" s="299">
        <f t="shared" si="2"/>
        <v>0</v>
      </c>
      <c r="O12" s="152">
        <f t="shared" si="3"/>
        <v>0</v>
      </c>
      <c r="P12" s="152">
        <f t="shared" si="8"/>
        <v>0</v>
      </c>
      <c r="Q12" s="152">
        <f t="shared" si="4"/>
        <v>0</v>
      </c>
      <c r="R12" s="120">
        <f t="shared" si="5"/>
        <v>0</v>
      </c>
      <c r="S12" s="236">
        <f t="shared" si="6"/>
        <v>0</v>
      </c>
      <c r="T12" s="7"/>
      <c r="U12" s="7"/>
      <c r="V12" s="20"/>
      <c r="W12" s="20"/>
      <c r="X12" s="20"/>
      <c r="Y12" s="69"/>
      <c r="Z12" s="69"/>
    </row>
    <row r="13" spans="1:26" ht="12.75">
      <c r="A13" s="201" t="s">
        <v>38</v>
      </c>
      <c r="B13" s="120">
        <v>0</v>
      </c>
      <c r="C13" s="120">
        <v>0</v>
      </c>
      <c r="D13" s="120">
        <v>0</v>
      </c>
      <c r="E13" s="214">
        <v>0.1692</v>
      </c>
      <c r="F13" s="120">
        <v>0</v>
      </c>
      <c r="G13" s="120">
        <v>0</v>
      </c>
      <c r="H13" s="120">
        <v>0</v>
      </c>
      <c r="I13" s="120">
        <v>0</v>
      </c>
      <c r="J13" s="120">
        <v>1</v>
      </c>
      <c r="K13" s="119">
        <f t="shared" si="7"/>
        <v>0</v>
      </c>
      <c r="L13" s="120">
        <f t="shared" si="0"/>
        <v>0</v>
      </c>
      <c r="M13" s="299">
        <f t="shared" si="1"/>
        <v>0</v>
      </c>
      <c r="N13" s="299">
        <f t="shared" si="2"/>
        <v>5.91016548463357</v>
      </c>
      <c r="O13" s="152">
        <f t="shared" si="3"/>
        <v>0</v>
      </c>
      <c r="P13" s="152">
        <f t="shared" si="8"/>
        <v>0</v>
      </c>
      <c r="Q13" s="152">
        <f t="shared" si="4"/>
        <v>0</v>
      </c>
      <c r="R13" s="120">
        <f t="shared" si="5"/>
        <v>0</v>
      </c>
      <c r="S13" s="236">
        <f t="shared" si="6"/>
        <v>0</v>
      </c>
      <c r="T13" s="7"/>
      <c r="U13" s="7"/>
      <c r="V13" s="20"/>
      <c r="W13" s="20"/>
      <c r="X13" s="20"/>
      <c r="Y13" s="69"/>
      <c r="Z13" s="69"/>
    </row>
    <row r="14" spans="1:26" ht="12.75">
      <c r="A14" s="201" t="s">
        <v>39</v>
      </c>
      <c r="B14" s="120">
        <v>0</v>
      </c>
      <c r="C14" s="120">
        <v>2</v>
      </c>
      <c r="D14" s="120">
        <v>310</v>
      </c>
      <c r="E14" s="214">
        <v>0.544812</v>
      </c>
      <c r="F14" s="120">
        <v>1</v>
      </c>
      <c r="G14" s="120">
        <v>2</v>
      </c>
      <c r="H14" s="120">
        <v>31</v>
      </c>
      <c r="I14" s="120">
        <v>43</v>
      </c>
      <c r="J14" s="120">
        <v>4</v>
      </c>
      <c r="K14" s="119">
        <f t="shared" si="7"/>
        <v>353</v>
      </c>
      <c r="L14" s="120">
        <f t="shared" si="0"/>
        <v>5</v>
      </c>
      <c r="M14" s="299">
        <f t="shared" si="1"/>
        <v>0</v>
      </c>
      <c r="N14" s="299">
        <f t="shared" si="2"/>
        <v>7.341982188351212</v>
      </c>
      <c r="O14" s="152">
        <f t="shared" si="3"/>
        <v>3.670991094175606</v>
      </c>
      <c r="P14" s="152">
        <f t="shared" si="8"/>
        <v>9.177477735439014</v>
      </c>
      <c r="Q14" s="152">
        <f t="shared" si="4"/>
        <v>7.341982188351212</v>
      </c>
      <c r="R14" s="120">
        <f t="shared" si="5"/>
        <v>704.8302900817163</v>
      </c>
      <c r="S14" s="236">
        <f t="shared" si="6"/>
        <v>96</v>
      </c>
      <c r="T14" s="7"/>
      <c r="U14" s="7"/>
      <c r="V14" s="20"/>
      <c r="W14" s="20"/>
      <c r="X14" s="20"/>
      <c r="Y14" s="69"/>
      <c r="Z14" s="69"/>
    </row>
    <row r="15" spans="1:26" ht="12.75">
      <c r="A15" s="201" t="s">
        <v>1</v>
      </c>
      <c r="B15" s="120">
        <v>0</v>
      </c>
      <c r="C15" s="120">
        <v>0</v>
      </c>
      <c r="D15" s="120">
        <v>0</v>
      </c>
      <c r="E15" s="214">
        <v>0.060676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19">
        <f t="shared" si="7"/>
        <v>0</v>
      </c>
      <c r="L15" s="120">
        <f t="shared" si="0"/>
        <v>0</v>
      </c>
      <c r="M15" s="299">
        <f t="shared" si="1"/>
        <v>0</v>
      </c>
      <c r="N15" s="299">
        <f t="shared" si="2"/>
        <v>0</v>
      </c>
      <c r="O15" s="152">
        <f t="shared" si="3"/>
        <v>0</v>
      </c>
      <c r="P15" s="152">
        <f t="shared" si="8"/>
        <v>0</v>
      </c>
      <c r="Q15" s="152">
        <f t="shared" si="4"/>
        <v>0</v>
      </c>
      <c r="R15" s="120">
        <f t="shared" si="5"/>
        <v>0</v>
      </c>
      <c r="S15" s="236">
        <f t="shared" si="6"/>
        <v>0</v>
      </c>
      <c r="T15" s="7"/>
      <c r="U15" s="7"/>
      <c r="V15" s="20"/>
      <c r="W15" s="20"/>
      <c r="X15" s="20"/>
      <c r="Y15" s="69"/>
      <c r="Z15" s="69"/>
    </row>
    <row r="16" spans="1:26" ht="12.75">
      <c r="A16" s="201" t="s">
        <v>40</v>
      </c>
      <c r="B16" s="120">
        <v>0</v>
      </c>
      <c r="C16" s="120">
        <v>0</v>
      </c>
      <c r="D16" s="120">
        <v>0</v>
      </c>
      <c r="E16" s="214">
        <v>0.066511</v>
      </c>
      <c r="F16" s="120">
        <v>3</v>
      </c>
      <c r="G16" s="120">
        <v>0</v>
      </c>
      <c r="H16" s="120">
        <v>0</v>
      </c>
      <c r="I16" s="120">
        <v>0</v>
      </c>
      <c r="J16" s="120">
        <v>0</v>
      </c>
      <c r="K16" s="119">
        <f t="shared" si="7"/>
        <v>0</v>
      </c>
      <c r="L16" s="120">
        <f t="shared" si="0"/>
        <v>3</v>
      </c>
      <c r="M16" s="299">
        <f t="shared" si="1"/>
        <v>0</v>
      </c>
      <c r="N16" s="299">
        <f t="shared" si="2"/>
        <v>0</v>
      </c>
      <c r="O16" s="152">
        <f t="shared" si="3"/>
        <v>0</v>
      </c>
      <c r="P16" s="152">
        <f t="shared" si="8"/>
        <v>45.105320924358374</v>
      </c>
      <c r="Q16" s="152">
        <f t="shared" si="4"/>
        <v>0</v>
      </c>
      <c r="R16" s="120">
        <f t="shared" si="5"/>
        <v>0</v>
      </c>
      <c r="S16" s="236">
        <f t="shared" si="6"/>
        <v>0</v>
      </c>
      <c r="T16" s="7"/>
      <c r="U16" s="7"/>
      <c r="V16" s="20"/>
      <c r="W16" s="20"/>
      <c r="X16" s="20"/>
      <c r="Y16" s="69"/>
      <c r="Z16" s="69"/>
    </row>
    <row r="17" spans="1:26" ht="12.75">
      <c r="A17" s="201" t="s">
        <v>88</v>
      </c>
      <c r="B17" s="120">
        <v>0</v>
      </c>
      <c r="C17" s="120">
        <v>1</v>
      </c>
      <c r="D17" s="120">
        <v>0</v>
      </c>
      <c r="E17" s="214">
        <v>0.071679</v>
      </c>
      <c r="F17" s="120">
        <v>1</v>
      </c>
      <c r="G17" s="120">
        <v>0</v>
      </c>
      <c r="H17" s="120">
        <v>0</v>
      </c>
      <c r="I17" s="120">
        <v>0</v>
      </c>
      <c r="J17" s="120">
        <v>3</v>
      </c>
      <c r="K17" s="119">
        <f t="shared" si="7"/>
        <v>0</v>
      </c>
      <c r="L17" s="120">
        <f t="shared" si="0"/>
        <v>2</v>
      </c>
      <c r="M17" s="299">
        <f t="shared" si="1"/>
        <v>0</v>
      </c>
      <c r="N17" s="299">
        <f t="shared" si="2"/>
        <v>41.853262461808896</v>
      </c>
      <c r="O17" s="152">
        <f t="shared" si="3"/>
        <v>13.951087487269632</v>
      </c>
      <c r="P17" s="152">
        <f t="shared" si="8"/>
        <v>27.902174974539264</v>
      </c>
      <c r="Q17" s="152">
        <f t="shared" si="4"/>
        <v>13.951087487269632</v>
      </c>
      <c r="R17" s="120">
        <f t="shared" si="5"/>
        <v>0</v>
      </c>
      <c r="S17" s="236">
        <f t="shared" si="6"/>
        <v>0</v>
      </c>
      <c r="T17" s="7"/>
      <c r="U17" s="7"/>
      <c r="V17" s="20"/>
      <c r="W17" s="20"/>
      <c r="X17" s="20"/>
      <c r="Y17" s="69"/>
      <c r="Z17" s="69"/>
    </row>
    <row r="18" spans="1:26" ht="12.75">
      <c r="A18" s="201" t="s">
        <v>2</v>
      </c>
      <c r="B18" s="120">
        <v>1</v>
      </c>
      <c r="C18" s="120">
        <v>1</v>
      </c>
      <c r="D18" s="120">
        <v>1</v>
      </c>
      <c r="E18" s="214">
        <v>0.664276</v>
      </c>
      <c r="F18" s="120">
        <v>0</v>
      </c>
      <c r="G18" s="120">
        <v>1</v>
      </c>
      <c r="H18" s="120">
        <v>19</v>
      </c>
      <c r="I18" s="120">
        <v>0</v>
      </c>
      <c r="J18" s="120">
        <v>2</v>
      </c>
      <c r="K18" s="119">
        <f t="shared" si="7"/>
        <v>1</v>
      </c>
      <c r="L18" s="120">
        <f t="shared" si="0"/>
        <v>2</v>
      </c>
      <c r="M18" s="299">
        <f t="shared" si="1"/>
        <v>1.50539835851363</v>
      </c>
      <c r="N18" s="299">
        <f t="shared" si="2"/>
        <v>3.01079671702726</v>
      </c>
      <c r="O18" s="152">
        <f t="shared" si="3"/>
        <v>1.50539835851363</v>
      </c>
      <c r="P18" s="152">
        <f t="shared" si="8"/>
        <v>3.01079671702726</v>
      </c>
      <c r="Q18" s="152">
        <f t="shared" si="4"/>
        <v>3.01079671702726</v>
      </c>
      <c r="R18" s="120">
        <f t="shared" si="5"/>
        <v>30.107967170272598</v>
      </c>
      <c r="S18" s="236">
        <f t="shared" si="6"/>
        <v>10</v>
      </c>
      <c r="T18" s="7"/>
      <c r="U18" s="7"/>
      <c r="V18" s="20"/>
      <c r="W18" s="20"/>
      <c r="X18" s="20"/>
      <c r="Y18" s="69"/>
      <c r="Z18" s="69"/>
    </row>
    <row r="19" spans="1:26" ht="12.75">
      <c r="A19" s="201" t="s">
        <v>89</v>
      </c>
      <c r="B19" s="120">
        <v>0</v>
      </c>
      <c r="C19" s="120">
        <v>0</v>
      </c>
      <c r="D19" s="120">
        <v>0</v>
      </c>
      <c r="E19" s="214">
        <v>0.028866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19">
        <f t="shared" si="7"/>
        <v>0</v>
      </c>
      <c r="L19" s="120">
        <f t="shared" si="0"/>
        <v>1</v>
      </c>
      <c r="M19" s="299">
        <f t="shared" si="1"/>
        <v>0</v>
      </c>
      <c r="N19" s="299">
        <f t="shared" si="2"/>
        <v>0</v>
      </c>
      <c r="O19" s="152">
        <f t="shared" si="3"/>
        <v>0</v>
      </c>
      <c r="P19" s="152">
        <f t="shared" si="8"/>
        <v>34.64283239797686</v>
      </c>
      <c r="Q19" s="152">
        <f t="shared" si="4"/>
        <v>0</v>
      </c>
      <c r="R19" s="120">
        <f t="shared" si="5"/>
        <v>0</v>
      </c>
      <c r="S19" s="236">
        <f t="shared" si="6"/>
        <v>0</v>
      </c>
      <c r="T19" s="7"/>
      <c r="U19" s="7"/>
      <c r="V19" s="20"/>
      <c r="W19" s="20"/>
      <c r="X19" s="20"/>
      <c r="Y19" s="69"/>
      <c r="Z19" s="69"/>
    </row>
    <row r="20" spans="1:26" ht="12.75">
      <c r="A20" s="201" t="s">
        <v>41</v>
      </c>
      <c r="B20" s="120">
        <v>0</v>
      </c>
      <c r="C20" s="120">
        <v>0</v>
      </c>
      <c r="D20" s="120">
        <v>0</v>
      </c>
      <c r="E20" s="214">
        <v>0.000235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19">
        <f t="shared" si="7"/>
        <v>0</v>
      </c>
      <c r="L20" s="120">
        <f t="shared" si="0"/>
        <v>0</v>
      </c>
      <c r="M20" s="299">
        <f t="shared" si="1"/>
        <v>0</v>
      </c>
      <c r="N20" s="299">
        <f t="shared" si="2"/>
        <v>0</v>
      </c>
      <c r="O20" s="152">
        <f t="shared" si="3"/>
        <v>0</v>
      </c>
      <c r="P20" s="152">
        <f t="shared" si="8"/>
        <v>0</v>
      </c>
      <c r="Q20" s="152">
        <f t="shared" si="4"/>
        <v>0</v>
      </c>
      <c r="R20" s="120">
        <f t="shared" si="5"/>
        <v>0</v>
      </c>
      <c r="S20" s="236">
        <f t="shared" si="6"/>
        <v>0</v>
      </c>
      <c r="T20" s="7"/>
      <c r="U20" s="7"/>
      <c r="V20" s="20"/>
      <c r="W20" s="20"/>
      <c r="X20" s="20"/>
      <c r="Y20" s="69"/>
      <c r="Z20" s="69"/>
    </row>
    <row r="21" spans="1:26" ht="12.75">
      <c r="A21" s="201" t="s">
        <v>59</v>
      </c>
      <c r="B21" s="120">
        <v>0</v>
      </c>
      <c r="C21" s="120">
        <v>0</v>
      </c>
      <c r="D21" s="120">
        <v>0</v>
      </c>
      <c r="E21" s="214">
        <v>0.003975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19">
        <f t="shared" si="7"/>
        <v>0</v>
      </c>
      <c r="L21" s="120">
        <f t="shared" si="0"/>
        <v>0</v>
      </c>
      <c r="M21" s="299">
        <f t="shared" si="1"/>
        <v>0</v>
      </c>
      <c r="N21" s="299">
        <f t="shared" si="2"/>
        <v>0</v>
      </c>
      <c r="O21" s="152">
        <f t="shared" si="3"/>
        <v>0</v>
      </c>
      <c r="P21" s="152">
        <f t="shared" si="8"/>
        <v>0</v>
      </c>
      <c r="Q21" s="152">
        <f t="shared" si="4"/>
        <v>0</v>
      </c>
      <c r="R21" s="120">
        <f t="shared" si="5"/>
        <v>0</v>
      </c>
      <c r="S21" s="236">
        <f t="shared" si="6"/>
        <v>0</v>
      </c>
      <c r="T21" s="7"/>
      <c r="U21" s="7"/>
      <c r="V21" s="20"/>
      <c r="W21" s="20"/>
      <c r="X21" s="20"/>
      <c r="Y21" s="69"/>
      <c r="Z21" s="69"/>
    </row>
    <row r="22" spans="1:26" ht="12.75">
      <c r="A22" s="201" t="s">
        <v>90</v>
      </c>
      <c r="B22" s="120">
        <v>0</v>
      </c>
      <c r="C22" s="120">
        <v>0</v>
      </c>
      <c r="D22" s="120">
        <v>0</v>
      </c>
      <c r="E22" s="214">
        <v>0.008371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19">
        <f t="shared" si="7"/>
        <v>0</v>
      </c>
      <c r="L22" s="120">
        <f t="shared" si="0"/>
        <v>0</v>
      </c>
      <c r="M22" s="299">
        <f t="shared" si="1"/>
        <v>0</v>
      </c>
      <c r="N22" s="299">
        <f t="shared" si="2"/>
        <v>0</v>
      </c>
      <c r="O22" s="152">
        <f t="shared" si="3"/>
        <v>0</v>
      </c>
      <c r="P22" s="152">
        <f t="shared" si="8"/>
        <v>0</v>
      </c>
      <c r="Q22" s="152">
        <f t="shared" si="4"/>
        <v>0</v>
      </c>
      <c r="R22" s="120">
        <f t="shared" si="5"/>
        <v>0</v>
      </c>
      <c r="S22" s="236">
        <f t="shared" si="6"/>
        <v>0</v>
      </c>
      <c r="T22" s="7"/>
      <c r="U22" s="7"/>
      <c r="V22" s="20"/>
      <c r="W22" s="20"/>
      <c r="X22" s="20"/>
      <c r="Y22" s="69"/>
      <c r="Z22" s="69"/>
    </row>
    <row r="23" spans="1:26" ht="12.75">
      <c r="A23" s="201" t="s">
        <v>60</v>
      </c>
      <c r="B23" s="120">
        <v>0</v>
      </c>
      <c r="C23" s="120">
        <v>1</v>
      </c>
      <c r="D23" s="120">
        <v>1</v>
      </c>
      <c r="E23" s="214">
        <v>0.00369</v>
      </c>
      <c r="F23" s="120">
        <v>1</v>
      </c>
      <c r="G23" s="120">
        <v>0</v>
      </c>
      <c r="H23" s="120">
        <v>0</v>
      </c>
      <c r="I23" s="120">
        <v>0</v>
      </c>
      <c r="J23" s="120">
        <v>0</v>
      </c>
      <c r="K23" s="119">
        <f t="shared" si="7"/>
        <v>1</v>
      </c>
      <c r="L23" s="120">
        <f t="shared" si="0"/>
        <v>2</v>
      </c>
      <c r="M23" s="299">
        <f t="shared" si="1"/>
        <v>0</v>
      </c>
      <c r="N23" s="299">
        <f t="shared" si="2"/>
        <v>0</v>
      </c>
      <c r="O23" s="152">
        <f t="shared" si="3"/>
        <v>271.00271002710025</v>
      </c>
      <c r="P23" s="152">
        <f t="shared" si="8"/>
        <v>542.0054200542005</v>
      </c>
      <c r="Q23" s="152">
        <f t="shared" si="4"/>
        <v>271.00271002710025</v>
      </c>
      <c r="R23" s="120">
        <f t="shared" si="5"/>
        <v>271.00271002710025</v>
      </c>
      <c r="S23" s="236">
        <f t="shared" si="6"/>
        <v>1</v>
      </c>
      <c r="T23" s="7"/>
      <c r="U23" s="7"/>
      <c r="V23" s="20"/>
      <c r="W23" s="20"/>
      <c r="X23" s="20"/>
      <c r="Y23" s="69"/>
      <c r="Z23" s="69"/>
    </row>
    <row r="24" spans="1:26" ht="12.75">
      <c r="A24" s="201" t="s">
        <v>91</v>
      </c>
      <c r="B24" s="120">
        <v>0</v>
      </c>
      <c r="C24" s="120">
        <v>0</v>
      </c>
      <c r="D24" s="120">
        <v>0</v>
      </c>
      <c r="E24" s="214">
        <v>0.120586</v>
      </c>
      <c r="F24" s="120">
        <v>6</v>
      </c>
      <c r="G24" s="120">
        <v>0</v>
      </c>
      <c r="H24" s="120">
        <v>0</v>
      </c>
      <c r="I24" s="120">
        <v>0</v>
      </c>
      <c r="J24" s="120">
        <v>1</v>
      </c>
      <c r="K24" s="119">
        <f t="shared" si="7"/>
        <v>0</v>
      </c>
      <c r="L24" s="120">
        <f t="shared" si="0"/>
        <v>6</v>
      </c>
      <c r="M24" s="299">
        <f t="shared" si="1"/>
        <v>0</v>
      </c>
      <c r="N24" s="299">
        <f t="shared" si="2"/>
        <v>8.292836647703714</v>
      </c>
      <c r="O24" s="152">
        <f t="shared" si="3"/>
        <v>0</v>
      </c>
      <c r="P24" s="152">
        <f t="shared" si="8"/>
        <v>49.75701988622228</v>
      </c>
      <c r="Q24" s="152">
        <f t="shared" si="4"/>
        <v>0</v>
      </c>
      <c r="R24" s="120">
        <f t="shared" si="5"/>
        <v>0</v>
      </c>
      <c r="S24" s="236">
        <f t="shared" si="6"/>
        <v>0</v>
      </c>
      <c r="T24" s="7"/>
      <c r="U24" s="7"/>
      <c r="V24" s="20"/>
      <c r="W24" s="20"/>
      <c r="X24" s="20"/>
      <c r="Y24" s="69"/>
      <c r="Z24" s="69"/>
    </row>
    <row r="25" spans="1:26" ht="12.75">
      <c r="A25" s="201" t="s">
        <v>4</v>
      </c>
      <c r="B25" s="120">
        <v>0</v>
      </c>
      <c r="C25" s="120">
        <v>0</v>
      </c>
      <c r="D25" s="120">
        <v>0</v>
      </c>
      <c r="E25" s="214">
        <v>0.057831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19">
        <f t="shared" si="7"/>
        <v>0</v>
      </c>
      <c r="L25" s="120">
        <f t="shared" si="0"/>
        <v>0</v>
      </c>
      <c r="M25" s="299">
        <f t="shared" si="1"/>
        <v>0</v>
      </c>
      <c r="N25" s="299">
        <f t="shared" si="2"/>
        <v>0</v>
      </c>
      <c r="O25" s="152">
        <f t="shared" si="3"/>
        <v>0</v>
      </c>
      <c r="P25" s="152">
        <f t="shared" si="8"/>
        <v>0</v>
      </c>
      <c r="Q25" s="152">
        <f t="shared" si="4"/>
        <v>0</v>
      </c>
      <c r="R25" s="120">
        <f t="shared" si="5"/>
        <v>0</v>
      </c>
      <c r="S25" s="236">
        <f t="shared" si="6"/>
        <v>0</v>
      </c>
      <c r="T25" s="7"/>
      <c r="U25" s="7"/>
      <c r="V25" s="20"/>
      <c r="W25" s="20"/>
      <c r="X25" s="20"/>
      <c r="Y25" s="69"/>
      <c r="Z25" s="69"/>
    </row>
    <row r="26" spans="1:26" ht="12.75">
      <c r="A26" s="201" t="s">
        <v>22</v>
      </c>
      <c r="B26" s="120">
        <v>0</v>
      </c>
      <c r="C26" s="120">
        <v>3</v>
      </c>
      <c r="D26" s="120">
        <v>14</v>
      </c>
      <c r="E26" s="214">
        <v>0.188182</v>
      </c>
      <c r="F26" s="120">
        <v>2</v>
      </c>
      <c r="G26" s="120">
        <v>1</v>
      </c>
      <c r="H26" s="120">
        <v>122</v>
      </c>
      <c r="I26" s="120">
        <v>14</v>
      </c>
      <c r="J26" s="120">
        <v>4</v>
      </c>
      <c r="K26" s="119">
        <f t="shared" si="7"/>
        <v>28</v>
      </c>
      <c r="L26" s="120">
        <f t="shared" si="0"/>
        <v>6</v>
      </c>
      <c r="M26" s="299">
        <f t="shared" si="1"/>
        <v>0</v>
      </c>
      <c r="N26" s="299">
        <f t="shared" si="2"/>
        <v>21.25601811012743</v>
      </c>
      <c r="O26" s="152">
        <f t="shared" si="3"/>
        <v>15.942013582595573</v>
      </c>
      <c r="P26" s="152">
        <f t="shared" si="8"/>
        <v>31.884027165191146</v>
      </c>
      <c r="Q26" s="152">
        <f t="shared" si="4"/>
        <v>21.25601811012743</v>
      </c>
      <c r="R26" s="120">
        <f t="shared" si="5"/>
        <v>797.1006791297787</v>
      </c>
      <c r="S26" s="236">
        <f t="shared" si="6"/>
        <v>37.5</v>
      </c>
      <c r="T26" s="7"/>
      <c r="U26" s="7"/>
      <c r="V26" s="20"/>
      <c r="W26" s="20"/>
      <c r="X26" s="20"/>
      <c r="Y26" s="69"/>
      <c r="Z26" s="69"/>
    </row>
    <row r="27" spans="1:26" ht="12.75">
      <c r="A27" s="201" t="s">
        <v>42</v>
      </c>
      <c r="B27" s="120">
        <v>0</v>
      </c>
      <c r="C27" s="120">
        <v>0</v>
      </c>
      <c r="D27" s="120">
        <v>0</v>
      </c>
      <c r="E27" s="214">
        <v>0.012937</v>
      </c>
      <c r="F27" s="120">
        <v>1</v>
      </c>
      <c r="G27" s="120">
        <v>0</v>
      </c>
      <c r="H27" s="120">
        <v>0</v>
      </c>
      <c r="I27" s="120">
        <v>0</v>
      </c>
      <c r="J27" s="120">
        <v>1</v>
      </c>
      <c r="K27" s="119">
        <f t="shared" si="7"/>
        <v>0</v>
      </c>
      <c r="L27" s="120">
        <f t="shared" si="0"/>
        <v>1</v>
      </c>
      <c r="M27" s="299">
        <f t="shared" si="1"/>
        <v>0</v>
      </c>
      <c r="N27" s="299">
        <f t="shared" si="2"/>
        <v>77.29767334003246</v>
      </c>
      <c r="O27" s="152">
        <f t="shared" si="3"/>
        <v>0</v>
      </c>
      <c r="P27" s="152">
        <f t="shared" si="8"/>
        <v>77.29767334003246</v>
      </c>
      <c r="Q27" s="152">
        <f t="shared" si="4"/>
        <v>0</v>
      </c>
      <c r="R27" s="120">
        <f t="shared" si="5"/>
        <v>0</v>
      </c>
      <c r="S27" s="236">
        <f t="shared" si="6"/>
        <v>0</v>
      </c>
      <c r="T27" s="7"/>
      <c r="U27" s="7"/>
      <c r="V27" s="20"/>
      <c r="W27" s="20"/>
      <c r="X27" s="20"/>
      <c r="Y27" s="69"/>
      <c r="Z27" s="69"/>
    </row>
    <row r="28" spans="1:26" ht="12.75">
      <c r="A28" s="201" t="s">
        <v>44</v>
      </c>
      <c r="B28" s="120">
        <v>0</v>
      </c>
      <c r="C28" s="120">
        <v>0</v>
      </c>
      <c r="D28" s="120">
        <v>0</v>
      </c>
      <c r="E28" s="214">
        <v>0.014371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19">
        <f t="shared" si="7"/>
        <v>0</v>
      </c>
      <c r="L28" s="120">
        <f t="shared" si="0"/>
        <v>0</v>
      </c>
      <c r="M28" s="299">
        <f t="shared" si="1"/>
        <v>0</v>
      </c>
      <c r="N28" s="299">
        <f t="shared" si="2"/>
        <v>0</v>
      </c>
      <c r="O28" s="152">
        <f t="shared" si="3"/>
        <v>0</v>
      </c>
      <c r="P28" s="152">
        <f t="shared" si="8"/>
        <v>0</v>
      </c>
      <c r="Q28" s="152">
        <f t="shared" si="4"/>
        <v>0</v>
      </c>
      <c r="R28" s="120">
        <f t="shared" si="5"/>
        <v>0</v>
      </c>
      <c r="S28" s="236">
        <f t="shared" si="6"/>
        <v>0</v>
      </c>
      <c r="T28" s="7"/>
      <c r="U28" s="7"/>
      <c r="V28" s="20"/>
      <c r="W28" s="20"/>
      <c r="X28" s="20"/>
      <c r="Y28" s="69"/>
      <c r="Z28" s="69"/>
    </row>
    <row r="29" spans="1:26" ht="12.75">
      <c r="A29" s="201" t="s">
        <v>61</v>
      </c>
      <c r="B29" s="120">
        <v>0</v>
      </c>
      <c r="C29" s="120">
        <v>0</v>
      </c>
      <c r="D29" s="120">
        <v>0</v>
      </c>
      <c r="E29" s="214">
        <v>0.010753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19">
        <f t="shared" si="7"/>
        <v>0</v>
      </c>
      <c r="L29" s="120">
        <f t="shared" si="0"/>
        <v>0</v>
      </c>
      <c r="M29" s="299">
        <f t="shared" si="1"/>
        <v>0</v>
      </c>
      <c r="N29" s="299">
        <f t="shared" si="2"/>
        <v>0</v>
      </c>
      <c r="O29" s="152">
        <f t="shared" si="3"/>
        <v>0</v>
      </c>
      <c r="P29" s="152">
        <f t="shared" si="8"/>
        <v>0</v>
      </c>
      <c r="Q29" s="152">
        <f t="shared" si="4"/>
        <v>0</v>
      </c>
      <c r="R29" s="120">
        <f t="shared" si="5"/>
        <v>0</v>
      </c>
      <c r="S29" s="236">
        <f t="shared" si="6"/>
        <v>0</v>
      </c>
      <c r="T29" s="7"/>
      <c r="U29" s="7"/>
      <c r="V29" s="20"/>
      <c r="W29" s="20"/>
      <c r="X29" s="20"/>
      <c r="Y29" s="69"/>
      <c r="Z29" s="69"/>
    </row>
    <row r="30" spans="1:26" ht="12.75">
      <c r="A30" s="201" t="s">
        <v>92</v>
      </c>
      <c r="B30" s="120">
        <v>0</v>
      </c>
      <c r="C30" s="120">
        <v>1</v>
      </c>
      <c r="D30" s="120">
        <v>0</v>
      </c>
      <c r="E30" s="214">
        <v>0.60714</v>
      </c>
      <c r="F30" s="120">
        <v>1</v>
      </c>
      <c r="G30" s="120">
        <v>3</v>
      </c>
      <c r="H30" s="120">
        <v>195</v>
      </c>
      <c r="I30" s="120">
        <v>0</v>
      </c>
      <c r="J30" s="120">
        <v>9</v>
      </c>
      <c r="K30" s="119">
        <f t="shared" si="7"/>
        <v>0</v>
      </c>
      <c r="L30" s="120">
        <f t="shared" si="0"/>
        <v>5</v>
      </c>
      <c r="M30" s="299">
        <f t="shared" si="1"/>
        <v>0</v>
      </c>
      <c r="N30" s="299">
        <f t="shared" si="2"/>
        <v>14.823599169878447</v>
      </c>
      <c r="O30" s="152">
        <f t="shared" si="3"/>
        <v>1.6470665744309385</v>
      </c>
      <c r="P30" s="152">
        <f t="shared" si="8"/>
        <v>8.235332872154693</v>
      </c>
      <c r="Q30" s="152">
        <f t="shared" si="4"/>
        <v>6.588266297723754</v>
      </c>
      <c r="R30" s="120">
        <f t="shared" si="5"/>
        <v>321.177982014033</v>
      </c>
      <c r="S30" s="236">
        <f t="shared" si="6"/>
        <v>48.75</v>
      </c>
      <c r="T30" s="7"/>
      <c r="U30" s="7"/>
      <c r="V30" s="20"/>
      <c r="W30" s="20"/>
      <c r="X30" s="20"/>
      <c r="Y30" s="69"/>
      <c r="Z30" s="69"/>
    </row>
    <row r="31" spans="1:29" s="4" customFormat="1" ht="12.75">
      <c r="A31" s="113" t="s">
        <v>46</v>
      </c>
      <c r="B31" s="120">
        <v>0</v>
      </c>
      <c r="C31" s="120">
        <v>0</v>
      </c>
      <c r="D31" s="120">
        <v>0</v>
      </c>
      <c r="E31" s="215">
        <v>0.012194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19">
        <f t="shared" si="7"/>
        <v>0</v>
      </c>
      <c r="L31" s="120">
        <f t="shared" si="0"/>
        <v>0</v>
      </c>
      <c r="M31" s="299">
        <f t="shared" si="1"/>
        <v>0</v>
      </c>
      <c r="N31" s="299">
        <f t="shared" si="2"/>
        <v>0</v>
      </c>
      <c r="O31" s="152">
        <f t="shared" si="3"/>
        <v>0</v>
      </c>
      <c r="P31" s="152">
        <f t="shared" si="8"/>
        <v>0</v>
      </c>
      <c r="Q31" s="152">
        <f t="shared" si="4"/>
        <v>0</v>
      </c>
      <c r="R31" s="120">
        <f t="shared" si="5"/>
        <v>0</v>
      </c>
      <c r="S31" s="236">
        <f t="shared" si="6"/>
        <v>0</v>
      </c>
      <c r="T31" s="8"/>
      <c r="U31" s="10"/>
      <c r="V31" s="10"/>
      <c r="W31" s="25"/>
      <c r="Z31" s="60"/>
      <c r="AA31" s="72"/>
      <c r="AB31" s="72"/>
      <c r="AC31" s="72"/>
    </row>
    <row r="32" spans="1:29" ht="12.75">
      <c r="A32" s="113" t="s">
        <v>47</v>
      </c>
      <c r="B32" s="120">
        <v>0</v>
      </c>
      <c r="C32" s="120">
        <v>0</v>
      </c>
      <c r="D32" s="120">
        <v>0</v>
      </c>
      <c r="E32" s="215">
        <v>0.000221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19">
        <f t="shared" si="7"/>
        <v>0</v>
      </c>
      <c r="L32" s="120">
        <f t="shared" si="0"/>
        <v>0</v>
      </c>
      <c r="M32" s="299">
        <f t="shared" si="1"/>
        <v>0</v>
      </c>
      <c r="N32" s="299">
        <f t="shared" si="2"/>
        <v>0</v>
      </c>
      <c r="O32" s="152">
        <f t="shared" si="3"/>
        <v>0</v>
      </c>
      <c r="P32" s="152">
        <f t="shared" si="8"/>
        <v>0</v>
      </c>
      <c r="Q32" s="152">
        <f t="shared" si="4"/>
        <v>0</v>
      </c>
      <c r="R32" s="120">
        <f t="shared" si="5"/>
        <v>0</v>
      </c>
      <c r="S32" s="236">
        <f t="shared" si="6"/>
        <v>0</v>
      </c>
      <c r="T32" s="8"/>
      <c r="U32" s="70"/>
      <c r="V32" s="10"/>
      <c r="W32" s="25"/>
      <c r="X32" s="4"/>
      <c r="Z32" s="26"/>
      <c r="AA32" s="71"/>
      <c r="AB32" s="71"/>
      <c r="AC32" s="71"/>
    </row>
    <row r="33" spans="1:29" s="4" customFormat="1" ht="12.75">
      <c r="A33" s="113" t="s">
        <v>93</v>
      </c>
      <c r="B33" s="120">
        <v>0</v>
      </c>
      <c r="C33" s="120">
        <v>0</v>
      </c>
      <c r="D33" s="120">
        <v>0</v>
      </c>
      <c r="E33" s="215">
        <v>0.04025</v>
      </c>
      <c r="F33" s="120">
        <v>2</v>
      </c>
      <c r="G33" s="120">
        <v>0</v>
      </c>
      <c r="H33" s="120">
        <v>0</v>
      </c>
      <c r="I33" s="120">
        <v>0</v>
      </c>
      <c r="J33" s="120">
        <v>0</v>
      </c>
      <c r="K33" s="119">
        <f t="shared" si="7"/>
        <v>0</v>
      </c>
      <c r="L33" s="120">
        <f t="shared" si="0"/>
        <v>2</v>
      </c>
      <c r="M33" s="299">
        <f t="shared" si="1"/>
        <v>0</v>
      </c>
      <c r="N33" s="299">
        <f t="shared" si="2"/>
        <v>0</v>
      </c>
      <c r="O33" s="152">
        <f t="shared" si="3"/>
        <v>0</v>
      </c>
      <c r="P33" s="152">
        <f t="shared" si="8"/>
        <v>49.68944099378882</v>
      </c>
      <c r="Q33" s="152">
        <f t="shared" si="4"/>
        <v>0</v>
      </c>
      <c r="R33" s="120">
        <f t="shared" si="5"/>
        <v>0</v>
      </c>
      <c r="S33" s="236">
        <f t="shared" si="6"/>
        <v>0</v>
      </c>
      <c r="T33" s="8"/>
      <c r="U33" s="10"/>
      <c r="V33" s="10"/>
      <c r="W33" s="8"/>
      <c r="Z33" s="60"/>
      <c r="AA33" s="72"/>
      <c r="AB33" s="72"/>
      <c r="AC33" s="72"/>
    </row>
    <row r="34" spans="1:29" ht="12.75">
      <c r="A34" s="113" t="s">
        <v>43</v>
      </c>
      <c r="B34" s="120">
        <v>0</v>
      </c>
      <c r="C34" s="120">
        <v>0</v>
      </c>
      <c r="D34" s="120">
        <v>0</v>
      </c>
      <c r="E34" s="215">
        <v>0.003276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9">
        <f t="shared" si="7"/>
        <v>0</v>
      </c>
      <c r="L34" s="120">
        <f t="shared" si="0"/>
        <v>0</v>
      </c>
      <c r="M34" s="299">
        <f t="shared" si="1"/>
        <v>0</v>
      </c>
      <c r="N34" s="299">
        <f t="shared" si="2"/>
        <v>0</v>
      </c>
      <c r="O34" s="152">
        <f t="shared" si="3"/>
        <v>0</v>
      </c>
      <c r="P34" s="152">
        <f t="shared" si="8"/>
        <v>0</v>
      </c>
      <c r="Q34" s="152">
        <f t="shared" si="4"/>
        <v>0</v>
      </c>
      <c r="R34" s="120">
        <f t="shared" si="5"/>
        <v>0</v>
      </c>
      <c r="S34" s="236">
        <f t="shared" si="6"/>
        <v>0</v>
      </c>
      <c r="T34" s="8"/>
      <c r="U34" s="70"/>
      <c r="V34" s="10"/>
      <c r="W34" s="25"/>
      <c r="X34" s="4"/>
      <c r="Z34" s="26"/>
      <c r="AA34" s="71"/>
      <c r="AB34" s="71"/>
      <c r="AC34" s="71"/>
    </row>
    <row r="35" spans="1:29" s="4" customFormat="1" ht="12.75">
      <c r="A35" s="113" t="s">
        <v>21</v>
      </c>
      <c r="B35" s="120">
        <v>0</v>
      </c>
      <c r="C35" s="120">
        <v>0</v>
      </c>
      <c r="D35" s="120">
        <v>0</v>
      </c>
      <c r="E35" s="215">
        <v>0.466092</v>
      </c>
      <c r="F35" s="120">
        <v>2</v>
      </c>
      <c r="G35" s="120">
        <v>1</v>
      </c>
      <c r="H35" s="120">
        <v>6</v>
      </c>
      <c r="I35" s="120">
        <v>0</v>
      </c>
      <c r="J35" s="120">
        <v>15</v>
      </c>
      <c r="K35" s="119">
        <f t="shared" si="7"/>
        <v>0</v>
      </c>
      <c r="L35" s="120">
        <f t="shared" si="0"/>
        <v>3</v>
      </c>
      <c r="M35" s="299">
        <f t="shared" si="1"/>
        <v>0</v>
      </c>
      <c r="N35" s="299">
        <f t="shared" si="2"/>
        <v>32.1824875775598</v>
      </c>
      <c r="O35" s="152">
        <f t="shared" si="3"/>
        <v>0</v>
      </c>
      <c r="P35" s="152">
        <f t="shared" si="8"/>
        <v>6.436497515511959</v>
      </c>
      <c r="Q35" s="152">
        <f t="shared" si="4"/>
        <v>2.1454991718373195</v>
      </c>
      <c r="R35" s="120">
        <f t="shared" si="5"/>
        <v>12.872995031023917</v>
      </c>
      <c r="S35" s="236">
        <f t="shared" si="6"/>
        <v>6</v>
      </c>
      <c r="T35" s="8"/>
      <c r="U35" s="10"/>
      <c r="V35" s="10"/>
      <c r="W35" s="25"/>
      <c r="Z35" s="60"/>
      <c r="AA35" s="72"/>
      <c r="AB35" s="72"/>
      <c r="AC35" s="72"/>
    </row>
    <row r="36" spans="1:29" ht="12.75">
      <c r="A36" s="113" t="s">
        <v>16</v>
      </c>
      <c r="B36" s="120">
        <v>0</v>
      </c>
      <c r="C36" s="120">
        <v>0</v>
      </c>
      <c r="D36" s="120">
        <v>0</v>
      </c>
      <c r="E36" s="215">
        <v>0.058506</v>
      </c>
      <c r="F36" s="120">
        <v>4</v>
      </c>
      <c r="G36" s="120">
        <v>0</v>
      </c>
      <c r="H36" s="120">
        <v>0</v>
      </c>
      <c r="I36" s="120">
        <v>0</v>
      </c>
      <c r="J36" s="120">
        <v>0</v>
      </c>
      <c r="K36" s="119">
        <f t="shared" si="7"/>
        <v>0</v>
      </c>
      <c r="L36" s="120">
        <f t="shared" si="0"/>
        <v>4</v>
      </c>
      <c r="M36" s="299">
        <f t="shared" si="1"/>
        <v>0</v>
      </c>
      <c r="N36" s="299">
        <f t="shared" si="2"/>
        <v>0</v>
      </c>
      <c r="O36" s="152">
        <f t="shared" si="3"/>
        <v>0</v>
      </c>
      <c r="P36" s="152">
        <f t="shared" si="8"/>
        <v>68.36905616517964</v>
      </c>
      <c r="Q36" s="152">
        <f t="shared" si="4"/>
        <v>0</v>
      </c>
      <c r="R36" s="120">
        <f t="shared" si="5"/>
        <v>0</v>
      </c>
      <c r="S36" s="236">
        <f t="shared" si="6"/>
        <v>0</v>
      </c>
      <c r="T36" s="8"/>
      <c r="U36" s="70"/>
      <c r="V36" s="10"/>
      <c r="W36" s="25"/>
      <c r="X36" s="4"/>
      <c r="Z36" s="26"/>
      <c r="AA36" s="71"/>
      <c r="AB36" s="71"/>
      <c r="AC36" s="71"/>
    </row>
    <row r="37" spans="1:29" s="4" customFormat="1" ht="12.75">
      <c r="A37" s="113" t="s">
        <v>49</v>
      </c>
      <c r="B37" s="120">
        <v>0</v>
      </c>
      <c r="C37" s="120">
        <v>0</v>
      </c>
      <c r="D37" s="120">
        <v>0</v>
      </c>
      <c r="E37" s="215">
        <v>0.077565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9">
        <f t="shared" si="7"/>
        <v>0</v>
      </c>
      <c r="L37" s="120">
        <f t="shared" si="0"/>
        <v>0</v>
      </c>
      <c r="M37" s="299">
        <f t="shared" si="1"/>
        <v>0</v>
      </c>
      <c r="N37" s="299">
        <f t="shared" si="2"/>
        <v>0</v>
      </c>
      <c r="O37" s="152">
        <f t="shared" si="3"/>
        <v>0</v>
      </c>
      <c r="P37" s="152">
        <f t="shared" si="8"/>
        <v>0</v>
      </c>
      <c r="Q37" s="152">
        <f t="shared" si="4"/>
        <v>0</v>
      </c>
      <c r="R37" s="120">
        <f t="shared" si="5"/>
        <v>0</v>
      </c>
      <c r="S37" s="236">
        <f t="shared" si="6"/>
        <v>0</v>
      </c>
      <c r="T37" s="8"/>
      <c r="U37" s="10"/>
      <c r="V37" s="10"/>
      <c r="W37" s="25"/>
      <c r="Z37" s="60"/>
      <c r="AA37" s="72"/>
      <c r="AB37" s="72"/>
      <c r="AC37" s="72"/>
    </row>
    <row r="38" spans="1:29" ht="12.75">
      <c r="A38" s="113" t="s">
        <v>45</v>
      </c>
      <c r="B38" s="120">
        <v>0</v>
      </c>
      <c r="C38" s="120">
        <v>0</v>
      </c>
      <c r="D38" s="120">
        <v>0</v>
      </c>
      <c r="E38" s="215">
        <v>0.01162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19">
        <f t="shared" si="7"/>
        <v>0</v>
      </c>
      <c r="L38" s="120">
        <f aca="true" t="shared" si="9" ref="L38:L55">C38+G38+F38</f>
        <v>0</v>
      </c>
      <c r="M38" s="299">
        <f aca="true" t="shared" si="10" ref="M38:M55">IF(B38="",0,B38/E38)</f>
        <v>0</v>
      </c>
      <c r="N38" s="299">
        <f aca="true" t="shared" si="11" ref="N38:N55">IF(J38="",0,J38/E38)</f>
        <v>0</v>
      </c>
      <c r="O38" s="152">
        <f aca="true" t="shared" si="12" ref="O38:O57">IF(E38="",0,C38/E38)</f>
        <v>0</v>
      </c>
      <c r="P38" s="152">
        <f t="shared" si="8"/>
        <v>0</v>
      </c>
      <c r="Q38" s="152">
        <f aca="true" t="shared" si="13" ref="Q38:Q55">IF(E38="",0,(C38+G38)/E38)</f>
        <v>0</v>
      </c>
      <c r="R38" s="120">
        <f aca="true" t="shared" si="14" ref="R38:R55">IF(E38="",0,(K38+H38)/E38)</f>
        <v>0</v>
      </c>
      <c r="S38" s="236">
        <f aca="true" t="shared" si="15" ref="S38:S55">IF((C38+G38)=0,0,(K38+H38)/(C38+G38))</f>
        <v>0</v>
      </c>
      <c r="T38" s="8"/>
      <c r="U38" s="70"/>
      <c r="V38" s="10"/>
      <c r="W38" s="25"/>
      <c r="X38" s="4"/>
      <c r="Z38" s="26"/>
      <c r="AA38" s="71"/>
      <c r="AB38" s="71"/>
      <c r="AC38" s="71"/>
    </row>
    <row r="39" spans="1:29" s="4" customFormat="1" ht="12.75">
      <c r="A39" s="113" t="s">
        <v>51</v>
      </c>
      <c r="B39" s="120">
        <v>0</v>
      </c>
      <c r="C39" s="120">
        <v>2</v>
      </c>
      <c r="D39" s="120">
        <v>4</v>
      </c>
      <c r="E39" s="215">
        <v>0.382826</v>
      </c>
      <c r="F39" s="120">
        <v>9</v>
      </c>
      <c r="G39" s="120">
        <v>0</v>
      </c>
      <c r="H39" s="120">
        <v>0</v>
      </c>
      <c r="I39" s="120">
        <v>0</v>
      </c>
      <c r="J39" s="120">
        <v>4</v>
      </c>
      <c r="K39" s="119">
        <f t="shared" si="7"/>
        <v>4</v>
      </c>
      <c r="L39" s="120">
        <f t="shared" si="9"/>
        <v>11</v>
      </c>
      <c r="M39" s="299">
        <f t="shared" si="10"/>
        <v>0</v>
      </c>
      <c r="N39" s="299">
        <f t="shared" si="11"/>
        <v>10.448611118367092</v>
      </c>
      <c r="O39" s="152">
        <f t="shared" si="12"/>
        <v>5.224305559183546</v>
      </c>
      <c r="P39" s="152">
        <f t="shared" si="8"/>
        <v>28.7336805755095</v>
      </c>
      <c r="Q39" s="152">
        <f t="shared" si="13"/>
        <v>5.224305559183546</v>
      </c>
      <c r="R39" s="120">
        <f t="shared" si="14"/>
        <v>10.448611118367092</v>
      </c>
      <c r="S39" s="236">
        <f t="shared" si="15"/>
        <v>2</v>
      </c>
      <c r="T39" s="8"/>
      <c r="U39" s="10"/>
      <c r="V39" s="10"/>
      <c r="W39" s="25"/>
      <c r="Z39" s="60"/>
      <c r="AA39" s="72"/>
      <c r="AB39" s="72"/>
      <c r="AC39" s="72"/>
    </row>
    <row r="40" spans="1:29" ht="12.75">
      <c r="A40" s="113" t="s">
        <v>52</v>
      </c>
      <c r="B40" s="120">
        <v>0</v>
      </c>
      <c r="C40" s="120">
        <v>4</v>
      </c>
      <c r="D40" s="120">
        <v>42</v>
      </c>
      <c r="E40" s="215">
        <v>0.131375</v>
      </c>
      <c r="F40" s="120">
        <v>6</v>
      </c>
      <c r="G40" s="120">
        <v>0</v>
      </c>
      <c r="H40" s="120">
        <v>0</v>
      </c>
      <c r="I40" s="120">
        <v>82</v>
      </c>
      <c r="J40" s="120">
        <v>1</v>
      </c>
      <c r="K40" s="119">
        <f t="shared" si="7"/>
        <v>124</v>
      </c>
      <c r="L40" s="120">
        <f t="shared" si="9"/>
        <v>10</v>
      </c>
      <c r="M40" s="299">
        <f t="shared" si="10"/>
        <v>0</v>
      </c>
      <c r="N40" s="299">
        <f t="shared" si="11"/>
        <v>7.611798287345386</v>
      </c>
      <c r="O40" s="152">
        <f t="shared" si="12"/>
        <v>30.447193149381544</v>
      </c>
      <c r="P40" s="152">
        <f t="shared" si="8"/>
        <v>76.11798287345385</v>
      </c>
      <c r="Q40" s="152">
        <f t="shared" si="13"/>
        <v>30.447193149381544</v>
      </c>
      <c r="R40" s="120">
        <f t="shared" si="14"/>
        <v>943.8629876308279</v>
      </c>
      <c r="S40" s="236">
        <f t="shared" si="15"/>
        <v>31</v>
      </c>
      <c r="T40" s="8"/>
      <c r="U40" s="70"/>
      <c r="V40" s="10"/>
      <c r="W40" s="25"/>
      <c r="X40" s="4"/>
      <c r="Z40" s="26"/>
      <c r="AA40" s="71"/>
      <c r="AB40" s="71"/>
      <c r="AC40" s="71"/>
    </row>
    <row r="41" spans="1:29" s="4" customFormat="1" ht="12.75">
      <c r="A41" s="113" t="s">
        <v>94</v>
      </c>
      <c r="B41" s="120">
        <v>0</v>
      </c>
      <c r="C41" s="120">
        <v>0</v>
      </c>
      <c r="D41" s="120">
        <v>0</v>
      </c>
      <c r="E41" s="215">
        <v>0.127794</v>
      </c>
      <c r="F41" s="120">
        <v>9</v>
      </c>
      <c r="G41" s="120">
        <v>0</v>
      </c>
      <c r="H41" s="120">
        <v>0</v>
      </c>
      <c r="I41" s="120">
        <v>0</v>
      </c>
      <c r="J41" s="120">
        <v>1</v>
      </c>
      <c r="K41" s="119">
        <f t="shared" si="7"/>
        <v>0</v>
      </c>
      <c r="L41" s="120">
        <f t="shared" si="9"/>
        <v>9</v>
      </c>
      <c r="M41" s="299">
        <f t="shared" si="10"/>
        <v>0</v>
      </c>
      <c r="N41" s="299">
        <f t="shared" si="11"/>
        <v>7.825093509867443</v>
      </c>
      <c r="O41" s="152">
        <f t="shared" si="12"/>
        <v>0</v>
      </c>
      <c r="P41" s="152">
        <f t="shared" si="8"/>
        <v>70.42584158880699</v>
      </c>
      <c r="Q41" s="152">
        <f t="shared" si="13"/>
        <v>0</v>
      </c>
      <c r="R41" s="120">
        <f t="shared" si="14"/>
        <v>0</v>
      </c>
      <c r="S41" s="236">
        <f t="shared" si="15"/>
        <v>0</v>
      </c>
      <c r="T41" s="8"/>
      <c r="U41" s="10"/>
      <c r="V41" s="10"/>
      <c r="W41" s="25"/>
      <c r="Z41" s="60"/>
      <c r="AA41" s="72"/>
      <c r="AB41" s="72"/>
      <c r="AC41" s="72"/>
    </row>
    <row r="42" spans="1:29" ht="12.75">
      <c r="A42" s="113" t="s">
        <v>17</v>
      </c>
      <c r="B42" s="120">
        <v>0</v>
      </c>
      <c r="C42" s="120">
        <v>0</v>
      </c>
      <c r="D42" s="120">
        <v>0</v>
      </c>
      <c r="E42" s="215">
        <v>0.23281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19">
        <f t="shared" si="7"/>
        <v>0</v>
      </c>
      <c r="L42" s="120">
        <f t="shared" si="9"/>
        <v>0</v>
      </c>
      <c r="M42" s="299">
        <f t="shared" si="10"/>
        <v>0</v>
      </c>
      <c r="N42" s="299">
        <f t="shared" si="11"/>
        <v>0</v>
      </c>
      <c r="O42" s="152">
        <f t="shared" si="12"/>
        <v>0</v>
      </c>
      <c r="P42" s="152">
        <f t="shared" si="8"/>
        <v>0</v>
      </c>
      <c r="Q42" s="152">
        <f t="shared" si="13"/>
        <v>0</v>
      </c>
      <c r="R42" s="120">
        <f t="shared" si="14"/>
        <v>0</v>
      </c>
      <c r="S42" s="236">
        <f t="shared" si="15"/>
        <v>0</v>
      </c>
      <c r="T42" s="8"/>
      <c r="U42" s="70"/>
      <c r="V42" s="10"/>
      <c r="W42" s="25"/>
      <c r="X42" s="4"/>
      <c r="Z42" s="26"/>
      <c r="AA42" s="71"/>
      <c r="AB42" s="71"/>
      <c r="AC42" s="71"/>
    </row>
    <row r="43" spans="1:29" s="4" customFormat="1" ht="12.75">
      <c r="A43" s="113" t="s">
        <v>53</v>
      </c>
      <c r="B43" s="120">
        <v>0</v>
      </c>
      <c r="C43" s="120">
        <v>0</v>
      </c>
      <c r="D43" s="120">
        <v>0</v>
      </c>
      <c r="E43" s="215">
        <v>0.00192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19">
        <f t="shared" si="7"/>
        <v>0</v>
      </c>
      <c r="L43" s="120">
        <f t="shared" si="9"/>
        <v>0</v>
      </c>
      <c r="M43" s="299">
        <f t="shared" si="10"/>
        <v>0</v>
      </c>
      <c r="N43" s="299">
        <f t="shared" si="11"/>
        <v>0</v>
      </c>
      <c r="O43" s="152">
        <f t="shared" si="12"/>
        <v>0</v>
      </c>
      <c r="P43" s="152">
        <f t="shared" si="8"/>
        <v>0</v>
      </c>
      <c r="Q43" s="152">
        <f t="shared" si="13"/>
        <v>0</v>
      </c>
      <c r="R43" s="120">
        <f t="shared" si="14"/>
        <v>0</v>
      </c>
      <c r="S43" s="236">
        <f t="shared" si="15"/>
        <v>0</v>
      </c>
      <c r="T43" s="8"/>
      <c r="U43" s="10"/>
      <c r="V43" s="10"/>
      <c r="W43" s="25"/>
      <c r="Z43" s="60"/>
      <c r="AA43" s="72"/>
      <c r="AB43" s="72"/>
      <c r="AC43" s="72"/>
    </row>
    <row r="44" spans="1:29" ht="12.75">
      <c r="A44" s="111" t="s">
        <v>54</v>
      </c>
      <c r="B44" s="120">
        <v>0</v>
      </c>
      <c r="C44" s="120">
        <v>0</v>
      </c>
      <c r="D44" s="120">
        <v>0</v>
      </c>
      <c r="E44" s="215">
        <v>1.167284</v>
      </c>
      <c r="F44" s="120">
        <v>3</v>
      </c>
      <c r="G44" s="120">
        <v>2</v>
      </c>
      <c r="H44" s="120">
        <v>54</v>
      </c>
      <c r="I44" s="120">
        <v>0</v>
      </c>
      <c r="J44" s="120">
        <v>9</v>
      </c>
      <c r="K44" s="119">
        <f t="shared" si="7"/>
        <v>0</v>
      </c>
      <c r="L44" s="120">
        <f t="shared" si="9"/>
        <v>5</v>
      </c>
      <c r="M44" s="299">
        <f t="shared" si="10"/>
        <v>0</v>
      </c>
      <c r="N44" s="299">
        <f t="shared" si="11"/>
        <v>7.710205913899274</v>
      </c>
      <c r="O44" s="152">
        <f t="shared" si="12"/>
        <v>0</v>
      </c>
      <c r="P44" s="152">
        <f t="shared" si="8"/>
        <v>4.283447729944041</v>
      </c>
      <c r="Q44" s="152">
        <f t="shared" si="13"/>
        <v>1.7133790919776164</v>
      </c>
      <c r="R44" s="120">
        <f t="shared" si="14"/>
        <v>46.261235483395645</v>
      </c>
      <c r="S44" s="236">
        <f t="shared" si="15"/>
        <v>27</v>
      </c>
      <c r="T44" s="8"/>
      <c r="U44" s="70"/>
      <c r="V44" s="10"/>
      <c r="W44" s="25"/>
      <c r="X44" s="4"/>
      <c r="Z44" s="26"/>
      <c r="AA44" s="71"/>
      <c r="AB44" s="71"/>
      <c r="AC44" s="71"/>
    </row>
    <row r="45" spans="1:29" s="4" customFormat="1" ht="12.75">
      <c r="A45" s="113" t="s">
        <v>95</v>
      </c>
      <c r="B45" s="120">
        <v>0</v>
      </c>
      <c r="C45" s="120">
        <v>0</v>
      </c>
      <c r="D45" s="120">
        <v>0</v>
      </c>
      <c r="E45" s="215">
        <v>0.037807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19">
        <f t="shared" si="7"/>
        <v>0</v>
      </c>
      <c r="L45" s="120">
        <f t="shared" si="9"/>
        <v>0</v>
      </c>
      <c r="M45" s="299">
        <f t="shared" si="10"/>
        <v>0</v>
      </c>
      <c r="N45" s="299">
        <f t="shared" si="11"/>
        <v>0</v>
      </c>
      <c r="O45" s="152">
        <f t="shared" si="12"/>
        <v>0</v>
      </c>
      <c r="P45" s="152">
        <f t="shared" si="8"/>
        <v>0</v>
      </c>
      <c r="Q45" s="152">
        <f t="shared" si="13"/>
        <v>0</v>
      </c>
      <c r="R45" s="120">
        <f t="shared" si="14"/>
        <v>0</v>
      </c>
      <c r="S45" s="236">
        <f t="shared" si="15"/>
        <v>0</v>
      </c>
      <c r="T45" s="8"/>
      <c r="U45" s="10"/>
      <c r="V45" s="10"/>
      <c r="W45" s="25"/>
      <c r="Z45" s="60"/>
      <c r="AA45" s="72"/>
      <c r="AB45" s="72"/>
      <c r="AC45" s="72"/>
    </row>
    <row r="46" spans="1:29" ht="12.75">
      <c r="A46" s="113" t="s">
        <v>20</v>
      </c>
      <c r="B46" s="120">
        <v>0</v>
      </c>
      <c r="C46" s="120">
        <v>3</v>
      </c>
      <c r="D46" s="120">
        <v>7</v>
      </c>
      <c r="E46" s="215">
        <v>0.434661</v>
      </c>
      <c r="F46" s="120">
        <v>2</v>
      </c>
      <c r="G46" s="120">
        <v>0</v>
      </c>
      <c r="H46" s="120">
        <v>0</v>
      </c>
      <c r="I46" s="120">
        <v>0</v>
      </c>
      <c r="J46" s="120">
        <v>10</v>
      </c>
      <c r="K46" s="119">
        <f t="shared" si="7"/>
        <v>7</v>
      </c>
      <c r="L46" s="120">
        <f t="shared" si="9"/>
        <v>5</v>
      </c>
      <c r="M46" s="299">
        <f t="shared" si="10"/>
        <v>0</v>
      </c>
      <c r="N46" s="299">
        <f t="shared" si="11"/>
        <v>23.006434899841484</v>
      </c>
      <c r="O46" s="152">
        <f t="shared" si="12"/>
        <v>6.901930469952445</v>
      </c>
      <c r="P46" s="152">
        <f t="shared" si="8"/>
        <v>11.503217449920742</v>
      </c>
      <c r="Q46" s="152">
        <f t="shared" si="13"/>
        <v>6.901930469952445</v>
      </c>
      <c r="R46" s="120">
        <f t="shared" si="14"/>
        <v>16.10450442988904</v>
      </c>
      <c r="S46" s="236">
        <f t="shared" si="15"/>
        <v>2.3333333333333335</v>
      </c>
      <c r="T46" s="8"/>
      <c r="U46" s="70"/>
      <c r="V46" s="10"/>
      <c r="W46" s="25"/>
      <c r="X46" s="4"/>
      <c r="Z46" s="26"/>
      <c r="AA46" s="71"/>
      <c r="AB46" s="71"/>
      <c r="AC46" s="71"/>
    </row>
    <row r="47" spans="1:29" s="4" customFormat="1" ht="12.75">
      <c r="A47" s="111" t="s">
        <v>73</v>
      </c>
      <c r="B47" s="120">
        <v>0</v>
      </c>
      <c r="C47" s="120">
        <v>0</v>
      </c>
      <c r="D47" s="120">
        <v>0</v>
      </c>
      <c r="E47" s="215">
        <v>0.00384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19">
        <f t="shared" si="7"/>
        <v>0</v>
      </c>
      <c r="L47" s="120">
        <f t="shared" si="9"/>
        <v>0</v>
      </c>
      <c r="M47" s="299">
        <f t="shared" si="10"/>
        <v>0</v>
      </c>
      <c r="N47" s="299">
        <f t="shared" si="11"/>
        <v>0</v>
      </c>
      <c r="O47" s="152">
        <f t="shared" si="12"/>
        <v>0</v>
      </c>
      <c r="P47" s="152">
        <f t="shared" si="8"/>
        <v>0</v>
      </c>
      <c r="Q47" s="152">
        <f t="shared" si="13"/>
        <v>0</v>
      </c>
      <c r="R47" s="120">
        <f t="shared" si="14"/>
        <v>0</v>
      </c>
      <c r="S47" s="236">
        <f t="shared" si="15"/>
        <v>0</v>
      </c>
      <c r="T47" s="8"/>
      <c r="U47" s="10"/>
      <c r="V47" s="10"/>
      <c r="W47" s="25"/>
      <c r="Z47" s="60"/>
      <c r="AA47" s="72"/>
      <c r="AB47" s="72"/>
      <c r="AC47" s="72"/>
    </row>
    <row r="48" spans="1:29" ht="12.75">
      <c r="A48" s="113" t="s">
        <v>62</v>
      </c>
      <c r="B48" s="120">
        <v>0</v>
      </c>
      <c r="C48" s="120">
        <v>1</v>
      </c>
      <c r="D48" s="120">
        <v>383</v>
      </c>
      <c r="E48" s="215">
        <v>0.01763</v>
      </c>
      <c r="F48" s="120">
        <v>1</v>
      </c>
      <c r="G48" s="120">
        <v>0</v>
      </c>
      <c r="H48" s="120">
        <v>0</v>
      </c>
      <c r="I48" s="120">
        <v>0</v>
      </c>
      <c r="J48" s="120">
        <v>1</v>
      </c>
      <c r="K48" s="119">
        <f t="shared" si="7"/>
        <v>383</v>
      </c>
      <c r="L48" s="120">
        <f t="shared" si="9"/>
        <v>2</v>
      </c>
      <c r="M48" s="299">
        <f t="shared" si="10"/>
        <v>0</v>
      </c>
      <c r="N48" s="299">
        <f t="shared" si="11"/>
        <v>56.72149744753261</v>
      </c>
      <c r="O48" s="152">
        <f t="shared" si="12"/>
        <v>56.72149744753261</v>
      </c>
      <c r="P48" s="152">
        <f t="shared" si="8"/>
        <v>113.44299489506523</v>
      </c>
      <c r="Q48" s="152">
        <f t="shared" si="13"/>
        <v>56.72149744753261</v>
      </c>
      <c r="R48" s="120">
        <f t="shared" si="14"/>
        <v>21724.33352240499</v>
      </c>
      <c r="S48" s="236">
        <f t="shared" si="15"/>
        <v>383</v>
      </c>
      <c r="T48" s="8"/>
      <c r="U48" s="70"/>
      <c r="V48" s="10"/>
      <c r="W48" s="25"/>
      <c r="X48" s="4"/>
      <c r="Z48" s="26"/>
      <c r="AA48" s="71"/>
      <c r="AB48" s="71"/>
      <c r="AC48" s="71"/>
    </row>
    <row r="49" spans="1:29" s="4" customFormat="1" ht="12.75">
      <c r="A49" s="111" t="s">
        <v>55</v>
      </c>
      <c r="B49" s="120">
        <v>0</v>
      </c>
      <c r="C49" s="120">
        <v>0</v>
      </c>
      <c r="D49" s="120">
        <v>0</v>
      </c>
      <c r="E49" s="215">
        <v>6.6E-05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19">
        <f t="shared" si="7"/>
        <v>0</v>
      </c>
      <c r="L49" s="120">
        <f t="shared" si="9"/>
        <v>0</v>
      </c>
      <c r="M49" s="299">
        <f t="shared" si="10"/>
        <v>0</v>
      </c>
      <c r="N49" s="299">
        <f t="shared" si="11"/>
        <v>0</v>
      </c>
      <c r="O49" s="152">
        <f t="shared" si="12"/>
        <v>0</v>
      </c>
      <c r="P49" s="152">
        <f t="shared" si="8"/>
        <v>0</v>
      </c>
      <c r="Q49" s="152">
        <f t="shared" si="13"/>
        <v>0</v>
      </c>
      <c r="R49" s="120">
        <f t="shared" si="14"/>
        <v>0</v>
      </c>
      <c r="S49" s="236">
        <f t="shared" si="15"/>
        <v>0</v>
      </c>
      <c r="T49" s="8"/>
      <c r="U49" s="10"/>
      <c r="V49" s="10"/>
      <c r="W49" s="25"/>
      <c r="Z49" s="60"/>
      <c r="AA49" s="72"/>
      <c r="AB49" s="72"/>
      <c r="AC49" s="72"/>
    </row>
    <row r="50" spans="1:29" ht="12.75">
      <c r="A50" s="113" t="s">
        <v>63</v>
      </c>
      <c r="B50" s="120">
        <v>0</v>
      </c>
      <c r="C50" s="120">
        <v>0</v>
      </c>
      <c r="D50" s="120">
        <v>0</v>
      </c>
      <c r="E50" s="215">
        <v>0.074588</v>
      </c>
      <c r="F50" s="120">
        <v>0</v>
      </c>
      <c r="G50" s="120">
        <v>0</v>
      </c>
      <c r="H50" s="120">
        <v>0</v>
      </c>
      <c r="I50" s="120">
        <v>0</v>
      </c>
      <c r="J50" s="120">
        <v>3</v>
      </c>
      <c r="K50" s="119">
        <f t="shared" si="7"/>
        <v>0</v>
      </c>
      <c r="L50" s="120">
        <f t="shared" si="9"/>
        <v>0</v>
      </c>
      <c r="M50" s="299">
        <f t="shared" si="10"/>
        <v>0</v>
      </c>
      <c r="N50" s="299">
        <f t="shared" si="11"/>
        <v>40.22094706923366</v>
      </c>
      <c r="O50" s="152">
        <f t="shared" si="12"/>
        <v>0</v>
      </c>
      <c r="P50" s="152">
        <f t="shared" si="8"/>
        <v>0</v>
      </c>
      <c r="Q50" s="152">
        <f t="shared" si="13"/>
        <v>0</v>
      </c>
      <c r="R50" s="120">
        <f t="shared" si="14"/>
        <v>0</v>
      </c>
      <c r="S50" s="236">
        <f t="shared" si="15"/>
        <v>0</v>
      </c>
      <c r="T50" s="8"/>
      <c r="U50" s="70"/>
      <c r="V50" s="10"/>
      <c r="W50" s="25"/>
      <c r="X50" s="4"/>
      <c r="Z50" s="26"/>
      <c r="AA50" s="71"/>
      <c r="AB50" s="71"/>
      <c r="AC50" s="71"/>
    </row>
    <row r="51" spans="1:29" s="4" customFormat="1" ht="12.75">
      <c r="A51" s="113" t="s">
        <v>96</v>
      </c>
      <c r="B51" s="120">
        <v>0</v>
      </c>
      <c r="C51" s="120">
        <v>1</v>
      </c>
      <c r="D51" s="120">
        <v>2</v>
      </c>
      <c r="E51" s="215">
        <v>0.033456</v>
      </c>
      <c r="F51" s="120">
        <v>2</v>
      </c>
      <c r="G51" s="120">
        <v>0</v>
      </c>
      <c r="H51" s="120">
        <v>0</v>
      </c>
      <c r="I51" s="120">
        <v>19</v>
      </c>
      <c r="J51" s="120">
        <v>1</v>
      </c>
      <c r="K51" s="119">
        <f t="shared" si="7"/>
        <v>21</v>
      </c>
      <c r="L51" s="120">
        <f t="shared" si="9"/>
        <v>3</v>
      </c>
      <c r="M51" s="299">
        <f t="shared" si="10"/>
        <v>0</v>
      </c>
      <c r="N51" s="299">
        <f t="shared" si="11"/>
        <v>29.890004782400766</v>
      </c>
      <c r="O51" s="152">
        <f t="shared" si="12"/>
        <v>29.890004782400766</v>
      </c>
      <c r="P51" s="152">
        <f t="shared" si="8"/>
        <v>89.6700143472023</v>
      </c>
      <c r="Q51" s="152">
        <f t="shared" si="13"/>
        <v>29.890004782400766</v>
      </c>
      <c r="R51" s="120">
        <f t="shared" si="14"/>
        <v>627.6901004304161</v>
      </c>
      <c r="S51" s="236">
        <f t="shared" si="15"/>
        <v>21</v>
      </c>
      <c r="T51" s="8"/>
      <c r="U51" s="10"/>
      <c r="V51" s="10"/>
      <c r="W51" s="25"/>
      <c r="Z51" s="60"/>
      <c r="AA51" s="72"/>
      <c r="AB51" s="72"/>
      <c r="AC51" s="72"/>
    </row>
    <row r="52" spans="1:29" ht="12.75">
      <c r="A52" s="113" t="s">
        <v>8</v>
      </c>
      <c r="B52" s="120">
        <v>0</v>
      </c>
      <c r="C52" s="120">
        <v>0</v>
      </c>
      <c r="D52" s="120">
        <v>0</v>
      </c>
      <c r="E52" s="215">
        <v>2.760837</v>
      </c>
      <c r="F52" s="120">
        <v>1</v>
      </c>
      <c r="G52" s="120">
        <v>0</v>
      </c>
      <c r="H52" s="120">
        <v>0</v>
      </c>
      <c r="I52" s="120">
        <v>0</v>
      </c>
      <c r="J52" s="120">
        <v>16</v>
      </c>
      <c r="K52" s="119">
        <f t="shared" si="7"/>
        <v>0</v>
      </c>
      <c r="L52" s="120">
        <f t="shared" si="9"/>
        <v>1</v>
      </c>
      <c r="M52" s="299">
        <f t="shared" si="10"/>
        <v>0</v>
      </c>
      <c r="N52" s="299">
        <f t="shared" si="11"/>
        <v>5.795343948230193</v>
      </c>
      <c r="O52" s="152">
        <f t="shared" si="12"/>
        <v>0</v>
      </c>
      <c r="P52" s="152">
        <f t="shared" si="8"/>
        <v>0.36220899676438706</v>
      </c>
      <c r="Q52" s="152">
        <f t="shared" si="13"/>
        <v>0</v>
      </c>
      <c r="R52" s="120">
        <f t="shared" si="14"/>
        <v>0</v>
      </c>
      <c r="S52" s="236">
        <f t="shared" si="15"/>
        <v>0</v>
      </c>
      <c r="T52" s="8"/>
      <c r="U52" s="70"/>
      <c r="V52" s="10"/>
      <c r="W52" s="25"/>
      <c r="X52" s="4"/>
      <c r="Z52" s="26"/>
      <c r="AA52" s="71"/>
      <c r="AB52" s="71"/>
      <c r="AC52" s="71"/>
    </row>
    <row r="53" spans="1:29" ht="12.75">
      <c r="A53" s="113" t="s">
        <v>56</v>
      </c>
      <c r="B53" s="120">
        <v>0</v>
      </c>
      <c r="C53" s="120">
        <v>0</v>
      </c>
      <c r="D53" s="120">
        <v>0</v>
      </c>
      <c r="E53" s="215">
        <v>0.009195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19">
        <f t="shared" si="7"/>
        <v>0</v>
      </c>
      <c r="L53" s="120">
        <f t="shared" si="9"/>
        <v>0</v>
      </c>
      <c r="M53" s="299">
        <f t="shared" si="10"/>
        <v>0</v>
      </c>
      <c r="N53" s="299">
        <f t="shared" si="11"/>
        <v>0</v>
      </c>
      <c r="O53" s="152">
        <f t="shared" si="12"/>
        <v>0</v>
      </c>
      <c r="P53" s="152">
        <f t="shared" si="8"/>
        <v>0</v>
      </c>
      <c r="Q53" s="152">
        <f t="shared" si="13"/>
        <v>0</v>
      </c>
      <c r="R53" s="120">
        <f t="shared" si="14"/>
        <v>0</v>
      </c>
      <c r="S53" s="236">
        <f t="shared" si="15"/>
        <v>0</v>
      </c>
      <c r="T53" s="8"/>
      <c r="U53" s="70"/>
      <c r="V53" s="10"/>
      <c r="W53" s="25"/>
      <c r="X53" s="4"/>
      <c r="Z53" s="26"/>
      <c r="AA53" s="71"/>
      <c r="AB53" s="71"/>
      <c r="AC53" s="71"/>
    </row>
    <row r="54" spans="1:29" ht="12.75">
      <c r="A54" s="111" t="s">
        <v>14</v>
      </c>
      <c r="B54" s="120">
        <v>0</v>
      </c>
      <c r="C54" s="120">
        <v>0</v>
      </c>
      <c r="D54" s="120">
        <v>0</v>
      </c>
      <c r="E54" s="215">
        <v>0.021641</v>
      </c>
      <c r="F54" s="120">
        <v>1</v>
      </c>
      <c r="G54" s="120">
        <v>0</v>
      </c>
      <c r="H54" s="120">
        <v>0</v>
      </c>
      <c r="I54" s="120">
        <v>0</v>
      </c>
      <c r="J54" s="120">
        <v>1</v>
      </c>
      <c r="K54" s="119">
        <f t="shared" si="7"/>
        <v>0</v>
      </c>
      <c r="L54" s="120">
        <f t="shared" si="9"/>
        <v>1</v>
      </c>
      <c r="M54" s="299">
        <f t="shared" si="10"/>
        <v>0</v>
      </c>
      <c r="N54" s="299">
        <f t="shared" si="11"/>
        <v>46.20858555519615</v>
      </c>
      <c r="O54" s="152">
        <f t="shared" si="12"/>
        <v>0</v>
      </c>
      <c r="P54" s="152">
        <f t="shared" si="8"/>
        <v>46.20858555519615</v>
      </c>
      <c r="Q54" s="152">
        <f t="shared" si="13"/>
        <v>0</v>
      </c>
      <c r="R54" s="120">
        <f t="shared" si="14"/>
        <v>0</v>
      </c>
      <c r="S54" s="236">
        <f t="shared" si="15"/>
        <v>0</v>
      </c>
      <c r="T54" s="8"/>
      <c r="U54" s="70"/>
      <c r="V54" s="10"/>
      <c r="W54" s="25"/>
      <c r="X54" s="4"/>
      <c r="Z54" s="26"/>
      <c r="AA54" s="71"/>
      <c r="AB54" s="71"/>
      <c r="AC54" s="71"/>
    </row>
    <row r="55" spans="1:29" s="4" customFormat="1" ht="12.75">
      <c r="A55" s="111" t="s">
        <v>57</v>
      </c>
      <c r="B55" s="120">
        <v>0</v>
      </c>
      <c r="C55" s="120">
        <v>0</v>
      </c>
      <c r="D55" s="120">
        <v>0</v>
      </c>
      <c r="E55" s="215">
        <v>0.038471</v>
      </c>
      <c r="F55" s="120">
        <v>2</v>
      </c>
      <c r="G55" s="120">
        <v>0</v>
      </c>
      <c r="H55" s="120">
        <v>0</v>
      </c>
      <c r="I55" s="120">
        <v>0</v>
      </c>
      <c r="J55" s="120">
        <v>2</v>
      </c>
      <c r="K55" s="119">
        <f t="shared" si="7"/>
        <v>0</v>
      </c>
      <c r="L55" s="120">
        <f t="shared" si="9"/>
        <v>2</v>
      </c>
      <c r="M55" s="299">
        <f t="shared" si="10"/>
        <v>0</v>
      </c>
      <c r="N55" s="299">
        <f t="shared" si="11"/>
        <v>51.98721114605807</v>
      </c>
      <c r="O55" s="152">
        <f t="shared" si="12"/>
        <v>0</v>
      </c>
      <c r="P55" s="152">
        <f t="shared" si="8"/>
        <v>51.98721114605807</v>
      </c>
      <c r="Q55" s="152">
        <f t="shared" si="13"/>
        <v>0</v>
      </c>
      <c r="R55" s="120">
        <f t="shared" si="14"/>
        <v>0</v>
      </c>
      <c r="S55" s="236">
        <f t="shared" si="15"/>
        <v>0</v>
      </c>
      <c r="T55" s="8"/>
      <c r="U55" s="10"/>
      <c r="V55" s="10"/>
      <c r="W55" s="25"/>
      <c r="Z55" s="60"/>
      <c r="AA55" s="72"/>
      <c r="AB55" s="72"/>
      <c r="AC55" s="72"/>
    </row>
    <row r="56" spans="1:29" ht="12.75">
      <c r="A56" s="113"/>
      <c r="B56" s="118"/>
      <c r="C56" s="118"/>
      <c r="D56" s="118"/>
      <c r="E56" s="215"/>
      <c r="F56" s="118"/>
      <c r="G56" s="118"/>
      <c r="H56" s="118"/>
      <c r="I56" s="118"/>
      <c r="J56" s="119"/>
      <c r="K56" s="119"/>
      <c r="L56" s="119"/>
      <c r="M56" s="300"/>
      <c r="N56" s="300"/>
      <c r="O56" s="124"/>
      <c r="P56" s="152"/>
      <c r="Q56" s="124"/>
      <c r="R56" s="118"/>
      <c r="S56" s="248"/>
      <c r="T56" s="8"/>
      <c r="U56" s="70"/>
      <c r="V56" s="10"/>
      <c r="W56" s="25"/>
      <c r="X56" s="4"/>
      <c r="Z56" s="26"/>
      <c r="AA56" s="71"/>
      <c r="AB56" s="71"/>
      <c r="AC56" s="71"/>
    </row>
    <row r="57" spans="1:29" ht="12.75">
      <c r="A57" s="274" t="s">
        <v>24</v>
      </c>
      <c r="B57" s="275">
        <f aca="true" t="shared" si="16" ref="B57:J57">SUM(B5:B56)</f>
        <v>1</v>
      </c>
      <c r="C57" s="275">
        <f t="shared" si="16"/>
        <v>25</v>
      </c>
      <c r="D57" s="275">
        <f t="shared" si="16"/>
        <v>929</v>
      </c>
      <c r="E57" s="280">
        <f t="shared" si="16"/>
        <v>10.496229</v>
      </c>
      <c r="F57" s="275">
        <f t="shared" si="16"/>
        <v>67</v>
      </c>
      <c r="G57" s="275">
        <f t="shared" si="16"/>
        <v>13</v>
      </c>
      <c r="H57" s="275">
        <f t="shared" si="16"/>
        <v>648</v>
      </c>
      <c r="I57" s="275">
        <f t="shared" si="16"/>
        <v>170</v>
      </c>
      <c r="J57" s="275">
        <f t="shared" si="16"/>
        <v>99</v>
      </c>
      <c r="K57" s="275">
        <f>D57+I57</f>
        <v>1099</v>
      </c>
      <c r="L57" s="275">
        <f>C57+G57+F57</f>
        <v>105</v>
      </c>
      <c r="M57" s="301">
        <f>IF(B57="",0,B57/E57)</f>
        <v>0.09527231160829285</v>
      </c>
      <c r="N57" s="301">
        <f>IF(J57="",0,J57/E57)</f>
        <v>9.431958849220992</v>
      </c>
      <c r="O57" s="276">
        <f t="shared" si="12"/>
        <v>2.381807790207321</v>
      </c>
      <c r="P57" s="277">
        <f>IF(E57="",0,L57/E57)</f>
        <v>10.003592718870749</v>
      </c>
      <c r="Q57" s="276">
        <f>IF(E57="",0,(C57+G57)/E57)</f>
        <v>3.6203478411151284</v>
      </c>
      <c r="R57" s="275">
        <f>IF(E57="",0,(K57+H57)/E57)</f>
        <v>166.4407283796876</v>
      </c>
      <c r="S57" s="278">
        <f>IF((C57+G57)=0,0,(K57+H57)/(C57+G57))</f>
        <v>45.973684210526315</v>
      </c>
      <c r="T57" s="8"/>
      <c r="U57" s="70"/>
      <c r="V57" s="10"/>
      <c r="W57" s="25"/>
      <c r="X57" s="4"/>
      <c r="Z57" s="26"/>
      <c r="AA57" s="71"/>
      <c r="AB57" s="71"/>
      <c r="AC57" s="71"/>
    </row>
    <row r="58" spans="1:29" ht="12.75">
      <c r="A58" s="114"/>
      <c r="B58" s="118"/>
      <c r="C58" s="118"/>
      <c r="D58" s="118"/>
      <c r="E58" s="217"/>
      <c r="F58" s="118"/>
      <c r="G58" s="118"/>
      <c r="H58" s="118"/>
      <c r="I58" s="118"/>
      <c r="J58" s="119"/>
      <c r="K58" s="119"/>
      <c r="L58" s="119"/>
      <c r="M58" s="300"/>
      <c r="N58" s="300"/>
      <c r="O58" s="124"/>
      <c r="P58" s="152"/>
      <c r="Q58" s="124"/>
      <c r="R58" s="118"/>
      <c r="S58" s="248"/>
      <c r="T58" s="8"/>
      <c r="U58" s="70"/>
      <c r="V58" s="10"/>
      <c r="W58" s="25"/>
      <c r="X58" s="4"/>
      <c r="Z58" s="26"/>
      <c r="AA58" s="71"/>
      <c r="AB58" s="71"/>
      <c r="AC58" s="71"/>
    </row>
    <row r="59" spans="1:29" ht="12.75">
      <c r="A59" s="115" t="s">
        <v>25</v>
      </c>
      <c r="B59" s="118"/>
      <c r="C59" s="118"/>
      <c r="D59" s="118"/>
      <c r="E59" s="217"/>
      <c r="F59" s="118"/>
      <c r="G59" s="118"/>
      <c r="H59" s="118"/>
      <c r="I59" s="118"/>
      <c r="J59" s="119"/>
      <c r="K59" s="119"/>
      <c r="L59" s="119"/>
      <c r="M59" s="300"/>
      <c r="N59" s="300"/>
      <c r="O59" s="124"/>
      <c r="P59" s="152"/>
      <c r="Q59" s="124"/>
      <c r="R59" s="118"/>
      <c r="S59" s="248"/>
      <c r="T59" s="8"/>
      <c r="U59" s="70"/>
      <c r="V59" s="10"/>
      <c r="W59" s="25"/>
      <c r="X59" s="4"/>
      <c r="Z59" s="26"/>
      <c r="AA59" s="71"/>
      <c r="AB59" s="71"/>
      <c r="AC59" s="71"/>
    </row>
    <row r="60" spans="1:29" ht="12.75">
      <c r="A60" s="111" t="s">
        <v>48</v>
      </c>
      <c r="B60" s="120">
        <v>0</v>
      </c>
      <c r="C60" s="120">
        <v>0</v>
      </c>
      <c r="D60" s="120">
        <v>0</v>
      </c>
      <c r="E60" s="217">
        <v>2.541235</v>
      </c>
      <c r="F60" s="120">
        <v>0</v>
      </c>
      <c r="G60" s="120">
        <v>7</v>
      </c>
      <c r="H60" s="270">
        <v>350</v>
      </c>
      <c r="I60" s="120">
        <v>0</v>
      </c>
      <c r="J60" s="120">
        <v>2</v>
      </c>
      <c r="K60" s="119">
        <f>D60+I60</f>
        <v>0</v>
      </c>
      <c r="L60" s="120">
        <f>C60+G60+F60</f>
        <v>7</v>
      </c>
      <c r="M60" s="299">
        <f>IF(B60="",0,B60/E60)</f>
        <v>0</v>
      </c>
      <c r="N60" s="299">
        <f>IF(J60="",0,J60/E60)</f>
        <v>0.7870189100968624</v>
      </c>
      <c r="O60" s="152">
        <f>IF(E60="",0,C60/E60)</f>
        <v>0</v>
      </c>
      <c r="P60" s="152">
        <f>IF(E60="",0,L60/E60)</f>
        <v>2.7545661853390184</v>
      </c>
      <c r="Q60" s="152">
        <f>IF(E60="",0,(C60+G60)/E60)</f>
        <v>2.7545661853390184</v>
      </c>
      <c r="R60" s="120">
        <f>IF(E60="",0,(K60+H60)/E60)</f>
        <v>137.72830926695093</v>
      </c>
      <c r="S60" s="236">
        <f>IF((C60+G60)=0,0,(K60+H60)/(C60+G60))</f>
        <v>50</v>
      </c>
      <c r="T60" s="8"/>
      <c r="U60" s="70"/>
      <c r="V60" s="10"/>
      <c r="W60" s="25"/>
      <c r="X60" s="4"/>
      <c r="Z60" s="26"/>
      <c r="AA60" s="71"/>
      <c r="AB60" s="71"/>
      <c r="AC60" s="71"/>
    </row>
    <row r="61" spans="1:29" ht="12.75">
      <c r="A61" s="250" t="s">
        <v>50</v>
      </c>
      <c r="B61" s="123">
        <v>0</v>
      </c>
      <c r="C61" s="123">
        <v>0</v>
      </c>
      <c r="D61" s="123">
        <v>0</v>
      </c>
      <c r="E61" s="216">
        <v>0.870577</v>
      </c>
      <c r="F61" s="123">
        <v>0</v>
      </c>
      <c r="G61" s="123">
        <v>5</v>
      </c>
      <c r="H61" s="271">
        <v>260</v>
      </c>
      <c r="I61" s="123">
        <v>0</v>
      </c>
      <c r="J61" s="123">
        <v>0</v>
      </c>
      <c r="K61" s="122">
        <f>D61+I61</f>
        <v>0</v>
      </c>
      <c r="L61" s="123">
        <f>C61+G61+F61</f>
        <v>5</v>
      </c>
      <c r="M61" s="302">
        <f>IF(B61="",0,B61/E61)</f>
        <v>0</v>
      </c>
      <c r="N61" s="302">
        <f>IF(J61="",0,J61/E61)</f>
        <v>0</v>
      </c>
      <c r="O61" s="154">
        <f>IF(E61="",0,C61/E61)</f>
        <v>0</v>
      </c>
      <c r="P61" s="154">
        <f>IF(E61="",0,L61/E61)</f>
        <v>5.743317363082185</v>
      </c>
      <c r="Q61" s="154">
        <f>IF(E61="",0,(C61+G61)/E61)</f>
        <v>5.743317363082185</v>
      </c>
      <c r="R61" s="123">
        <f>IF(E61="",0,(K61+H61)/E61)</f>
        <v>298.65250288027363</v>
      </c>
      <c r="S61" s="235">
        <f>IF((C61+G61)=0,0,(K61+H61)/(C61+G61))</f>
        <v>52</v>
      </c>
      <c r="T61" s="8"/>
      <c r="U61" s="70"/>
      <c r="V61" s="10"/>
      <c r="W61" s="25"/>
      <c r="X61" s="4"/>
      <c r="Z61" s="26"/>
      <c r="AA61" s="71"/>
      <c r="AB61" s="71"/>
      <c r="AC61" s="71"/>
    </row>
    <row r="62" spans="1:29" ht="12.75">
      <c r="A62" s="113"/>
      <c r="B62" s="118"/>
      <c r="C62" s="118"/>
      <c r="D62" s="118"/>
      <c r="E62" s="217"/>
      <c r="F62" s="118"/>
      <c r="G62" s="118"/>
      <c r="H62" s="118"/>
      <c r="I62" s="118"/>
      <c r="J62" s="119"/>
      <c r="K62" s="119"/>
      <c r="L62" s="119"/>
      <c r="M62" s="300"/>
      <c r="N62" s="300"/>
      <c r="O62" s="124"/>
      <c r="P62" s="152"/>
      <c r="Q62" s="124"/>
      <c r="R62" s="118"/>
      <c r="S62" s="248"/>
      <c r="T62" s="8"/>
      <c r="U62" s="70"/>
      <c r="V62" s="10"/>
      <c r="W62" s="25"/>
      <c r="X62" s="4"/>
      <c r="Z62" s="26"/>
      <c r="AA62" s="71"/>
      <c r="AB62" s="71"/>
      <c r="AC62" s="71"/>
    </row>
    <row r="63" spans="1:29" ht="12.75">
      <c r="A63" s="274" t="s">
        <v>27</v>
      </c>
      <c r="B63" s="275">
        <f aca="true" t="shared" si="17" ref="B63:J63">SUM(B58:B62)</f>
        <v>0</v>
      </c>
      <c r="C63" s="275">
        <f t="shared" si="17"/>
        <v>0</v>
      </c>
      <c r="D63" s="275">
        <f t="shared" si="17"/>
        <v>0</v>
      </c>
      <c r="E63" s="280">
        <f t="shared" si="17"/>
        <v>3.411812</v>
      </c>
      <c r="F63" s="275">
        <f t="shared" si="17"/>
        <v>0</v>
      </c>
      <c r="G63" s="275">
        <f t="shared" si="17"/>
        <v>12</v>
      </c>
      <c r="H63" s="275">
        <f t="shared" si="17"/>
        <v>610</v>
      </c>
      <c r="I63" s="275">
        <f t="shared" si="17"/>
        <v>0</v>
      </c>
      <c r="J63" s="275">
        <f t="shared" si="17"/>
        <v>2</v>
      </c>
      <c r="K63" s="275">
        <f>D63+I63</f>
        <v>0</v>
      </c>
      <c r="L63" s="275">
        <f>C63+G63+F63</f>
        <v>12</v>
      </c>
      <c r="M63" s="301">
        <f>IF(B63="",0,B63/E63)</f>
        <v>0</v>
      </c>
      <c r="N63" s="301">
        <f>IF(J63="",0,J63/E63)</f>
        <v>0.5861987706239383</v>
      </c>
      <c r="O63" s="276">
        <f>IF(E63="",0,C63/E63)</f>
        <v>0</v>
      </c>
      <c r="P63" s="277">
        <f>IF(E63="",0,L63/E63)</f>
        <v>3.5171926237436297</v>
      </c>
      <c r="Q63" s="276">
        <f>IF(E63="",0,(C63+G63)/E63)</f>
        <v>3.5171926237436297</v>
      </c>
      <c r="R63" s="275">
        <f>IF(E63="",0,(K63+H63)/E63)</f>
        <v>178.79062504030117</v>
      </c>
      <c r="S63" s="278">
        <f>IF((C63+G63)=0,0,(K63+H63)/(C63+G63))</f>
        <v>50.833333333333336</v>
      </c>
      <c r="T63" s="8"/>
      <c r="U63" s="70"/>
      <c r="V63" s="10"/>
      <c r="W63" s="25"/>
      <c r="X63" s="4"/>
      <c r="Z63" s="26"/>
      <c r="AA63" s="71"/>
      <c r="AB63" s="71"/>
      <c r="AC63" s="71"/>
    </row>
    <row r="64" spans="1:29" ht="12.75">
      <c r="A64" s="111"/>
      <c r="B64" s="118"/>
      <c r="C64" s="118"/>
      <c r="D64" s="118"/>
      <c r="E64" s="217"/>
      <c r="F64" s="118"/>
      <c r="G64" s="118"/>
      <c r="H64" s="118"/>
      <c r="I64" s="118"/>
      <c r="J64" s="119"/>
      <c r="K64" s="119"/>
      <c r="L64" s="119"/>
      <c r="M64" s="300"/>
      <c r="N64" s="300"/>
      <c r="O64" s="124"/>
      <c r="P64" s="152"/>
      <c r="Q64" s="124"/>
      <c r="R64" s="118"/>
      <c r="S64" s="248"/>
      <c r="T64" s="8"/>
      <c r="U64" s="70"/>
      <c r="V64" s="10"/>
      <c r="W64" s="25"/>
      <c r="X64" s="4"/>
      <c r="Z64" s="26"/>
      <c r="AA64" s="71"/>
      <c r="AB64" s="71"/>
      <c r="AC64" s="71"/>
    </row>
    <row r="65" spans="1:24" ht="13.5" thickBot="1">
      <c r="A65" s="127" t="s">
        <v>31</v>
      </c>
      <c r="B65" s="125">
        <f aca="true" t="shared" si="18" ref="B65:J65">SUM(B57,B63)</f>
        <v>1</v>
      </c>
      <c r="C65" s="125">
        <f t="shared" si="18"/>
        <v>25</v>
      </c>
      <c r="D65" s="125">
        <f t="shared" si="18"/>
        <v>929</v>
      </c>
      <c r="E65" s="218">
        <f t="shared" si="18"/>
        <v>13.908040999999999</v>
      </c>
      <c r="F65" s="125">
        <f t="shared" si="18"/>
        <v>67</v>
      </c>
      <c r="G65" s="125">
        <f t="shared" si="18"/>
        <v>25</v>
      </c>
      <c r="H65" s="125">
        <f t="shared" si="18"/>
        <v>1258</v>
      </c>
      <c r="I65" s="125">
        <f t="shared" si="18"/>
        <v>170</v>
      </c>
      <c r="J65" s="125">
        <f t="shared" si="18"/>
        <v>101</v>
      </c>
      <c r="K65" s="125">
        <f>D65+I65</f>
        <v>1099</v>
      </c>
      <c r="L65" s="125">
        <f>C65+G65+F65</f>
        <v>117</v>
      </c>
      <c r="M65" s="304">
        <f>IF(B65="",0,B65/E65)</f>
        <v>0.07190085217609009</v>
      </c>
      <c r="N65" s="304">
        <f>IF(J65="",0,J65/E65)</f>
        <v>7.261986069785098</v>
      </c>
      <c r="O65" s="126">
        <f>IF(E65="",0,C65/E65)</f>
        <v>1.797521304402252</v>
      </c>
      <c r="P65" s="126">
        <f>IF(E65="",0,L65/E65)</f>
        <v>8.412399704602539</v>
      </c>
      <c r="Q65" s="126">
        <f>IF(E65="",0,(C65+G65)/E65)</f>
        <v>3.595042608804504</v>
      </c>
      <c r="R65" s="125">
        <f>IF(E65="",0,(K65+H65)/E65)</f>
        <v>169.4703085790443</v>
      </c>
      <c r="S65" s="237">
        <f>IF((C65+G65)=0,0,(K65+H65)/(C65+G65))</f>
        <v>47.14</v>
      </c>
      <c r="W65" s="25"/>
      <c r="X65" s="4"/>
    </row>
    <row r="66" spans="1:24" ht="12.75">
      <c r="A66" s="115"/>
      <c r="B66" s="118"/>
      <c r="C66" s="118"/>
      <c r="D66" s="118"/>
      <c r="E66" s="217"/>
      <c r="F66" s="118"/>
      <c r="G66" s="118"/>
      <c r="H66" s="118"/>
      <c r="I66" s="118"/>
      <c r="J66" s="118"/>
      <c r="K66" s="118"/>
      <c r="L66" s="119"/>
      <c r="M66" s="300"/>
      <c r="N66" s="300"/>
      <c r="O66" s="124"/>
      <c r="P66" s="152"/>
      <c r="Q66" s="124"/>
      <c r="R66" s="118"/>
      <c r="S66" s="248"/>
      <c r="W66" s="25"/>
      <c r="X66" s="4"/>
    </row>
    <row r="67" spans="1:19" s="4" customFormat="1" ht="12.75">
      <c r="A67" s="261" t="s">
        <v>32</v>
      </c>
      <c r="B67" s="259">
        <v>0</v>
      </c>
      <c r="C67" s="259">
        <v>1</v>
      </c>
      <c r="D67" s="259">
        <v>2</v>
      </c>
      <c r="E67" s="262">
        <v>0.11597400000000001</v>
      </c>
      <c r="F67" s="259">
        <v>1</v>
      </c>
      <c r="G67" s="259">
        <v>0</v>
      </c>
      <c r="H67" s="259">
        <v>0</v>
      </c>
      <c r="I67" s="259">
        <v>0</v>
      </c>
      <c r="J67" s="259">
        <v>2</v>
      </c>
      <c r="K67" s="259">
        <f>D67+I67</f>
        <v>2</v>
      </c>
      <c r="L67" s="259">
        <f>C67+G67+F67</f>
        <v>2</v>
      </c>
      <c r="M67" s="321">
        <f>IF(B67="",0,B67/E67)</f>
        <v>0</v>
      </c>
      <c r="N67" s="321">
        <f>IF(J67="",0,J67/E67)</f>
        <v>17.24524462379499</v>
      </c>
      <c r="O67" s="263">
        <f>IF(E67="",0,C67/E67)</f>
        <v>8.622622311897494</v>
      </c>
      <c r="P67" s="260">
        <f>IF(E67="",0,L67/E67)</f>
        <v>17.24524462379499</v>
      </c>
      <c r="Q67" s="263">
        <f>IF(E67="",0,(C67+G67)/E67)</f>
        <v>8.622622311897494</v>
      </c>
      <c r="R67" s="259">
        <f>IF(E67="",0,(K67+H67)/E67)</f>
        <v>17.24524462379499</v>
      </c>
      <c r="S67" s="264">
        <f>IF((C67+G67)=0,0,(K67+H67)/(C67+G67))</f>
        <v>2</v>
      </c>
    </row>
    <row r="68" ht="12.75">
      <c r="A68" s="80"/>
    </row>
    <row r="70" spans="1:19" ht="12.75">
      <c r="A70" s="80"/>
      <c r="E70" s="220"/>
      <c r="F70" s="92"/>
      <c r="G70" s="92"/>
      <c r="H70" s="92"/>
      <c r="I70" s="92"/>
      <c r="J70" s="104"/>
      <c r="K70" s="104"/>
      <c r="L70" s="104"/>
      <c r="M70" s="322"/>
      <c r="N70" s="322"/>
      <c r="O70" s="155"/>
      <c r="P70" s="155"/>
      <c r="Q70" s="155"/>
      <c r="R70" s="92"/>
      <c r="S70" s="71"/>
    </row>
    <row r="71" spans="1:19" ht="12.75">
      <c r="A71" s="80"/>
      <c r="E71" s="220"/>
      <c r="F71" s="92"/>
      <c r="G71" s="92"/>
      <c r="H71" s="92"/>
      <c r="I71" s="92"/>
      <c r="J71" s="104"/>
      <c r="K71" s="104"/>
      <c r="L71" s="104"/>
      <c r="M71" s="322"/>
      <c r="N71" s="322"/>
      <c r="O71" s="155"/>
      <c r="P71" s="155"/>
      <c r="Q71" s="155"/>
      <c r="R71" s="92"/>
      <c r="S71" s="71"/>
    </row>
    <row r="72" spans="5:19" ht="12.75">
      <c r="E72" s="221"/>
      <c r="F72" s="92"/>
      <c r="G72" s="92"/>
      <c r="H72" s="92"/>
      <c r="I72" s="92"/>
      <c r="J72" s="104"/>
      <c r="K72" s="104"/>
      <c r="L72" s="104"/>
      <c r="M72" s="322"/>
      <c r="N72" s="322"/>
      <c r="O72" s="155"/>
      <c r="P72" s="155"/>
      <c r="Q72" s="155"/>
      <c r="R72" s="92"/>
      <c r="S72" s="71"/>
    </row>
    <row r="73" spans="1:19" ht="12.75">
      <c r="A73" s="77"/>
      <c r="E73" s="220"/>
      <c r="F73" s="92"/>
      <c r="G73" s="92"/>
      <c r="H73" s="92"/>
      <c r="I73" s="92"/>
      <c r="J73" s="104"/>
      <c r="K73" s="104"/>
      <c r="L73" s="104"/>
      <c r="M73" s="322"/>
      <c r="N73" s="322"/>
      <c r="O73" s="155"/>
      <c r="P73" s="155"/>
      <c r="Q73" s="155"/>
      <c r="R73" s="92"/>
      <c r="S73" s="71"/>
    </row>
    <row r="74" spans="1:19" ht="12.75">
      <c r="A74" s="77"/>
      <c r="E74" s="222"/>
      <c r="F74" s="96"/>
      <c r="G74" s="96"/>
      <c r="H74" s="96"/>
      <c r="I74" s="96"/>
      <c r="J74" s="105"/>
      <c r="K74" s="105"/>
      <c r="L74" s="105"/>
      <c r="M74" s="323"/>
      <c r="N74" s="323"/>
      <c r="O74" s="156"/>
      <c r="P74" s="156"/>
      <c r="Q74" s="156"/>
      <c r="R74" s="96"/>
      <c r="S74" s="71"/>
    </row>
    <row r="75" spans="1:19" ht="12.75">
      <c r="A75" s="77"/>
      <c r="E75" s="222"/>
      <c r="F75" s="96"/>
      <c r="G75" s="96"/>
      <c r="H75" s="96"/>
      <c r="I75" s="96"/>
      <c r="J75" s="104"/>
      <c r="K75" s="104"/>
      <c r="L75" s="104"/>
      <c r="M75" s="322"/>
      <c r="N75" s="322"/>
      <c r="O75" s="155"/>
      <c r="P75" s="155"/>
      <c r="Q75" s="155"/>
      <c r="R75" s="92"/>
      <c r="S75" s="71"/>
    </row>
    <row r="76" spans="5:19" ht="12.75">
      <c r="E76" s="222"/>
      <c r="F76" s="92"/>
      <c r="G76" s="92"/>
      <c r="H76" s="92"/>
      <c r="I76" s="92"/>
      <c r="J76" s="104"/>
      <c r="K76" s="104"/>
      <c r="L76" s="104"/>
      <c r="M76" s="322"/>
      <c r="N76" s="322"/>
      <c r="O76" s="155"/>
      <c r="P76" s="155"/>
      <c r="Q76" s="155"/>
      <c r="R76" s="92"/>
      <c r="S76" s="71"/>
    </row>
    <row r="77" spans="5:19" ht="12.75">
      <c r="E77" s="222"/>
      <c r="F77" s="92"/>
      <c r="G77" s="92"/>
      <c r="H77" s="92"/>
      <c r="I77" s="92"/>
      <c r="J77" s="104"/>
      <c r="K77" s="104"/>
      <c r="L77" s="104"/>
      <c r="M77" s="322"/>
      <c r="N77" s="322"/>
      <c r="O77" s="155"/>
      <c r="P77" s="155"/>
      <c r="Q77" s="155"/>
      <c r="R77" s="92"/>
      <c r="S77" s="71"/>
    </row>
    <row r="78" spans="5:19" ht="12.75">
      <c r="E78" s="222"/>
      <c r="F78" s="92"/>
      <c r="G78" s="92"/>
      <c r="H78" s="92"/>
      <c r="I78" s="92"/>
      <c r="J78" s="104"/>
      <c r="K78" s="104"/>
      <c r="L78" s="104"/>
      <c r="M78" s="322"/>
      <c r="N78" s="322"/>
      <c r="O78" s="155"/>
      <c r="P78" s="155"/>
      <c r="Q78" s="155"/>
      <c r="R78" s="92"/>
      <c r="S78" s="71"/>
    </row>
    <row r="79" spans="5:19" ht="12.75">
      <c r="E79" s="222"/>
      <c r="F79" s="92"/>
      <c r="G79" s="92"/>
      <c r="H79" s="92"/>
      <c r="I79" s="92"/>
      <c r="J79" s="104"/>
      <c r="K79" s="104"/>
      <c r="L79" s="104"/>
      <c r="M79" s="322"/>
      <c r="N79" s="322"/>
      <c r="O79" s="155"/>
      <c r="P79" s="155"/>
      <c r="Q79" s="155"/>
      <c r="R79" s="92"/>
      <c r="S79" s="71"/>
    </row>
    <row r="80" spans="5:19" ht="12.75">
      <c r="E80" s="222"/>
      <c r="F80" s="92"/>
      <c r="G80" s="92"/>
      <c r="H80" s="92"/>
      <c r="I80" s="92"/>
      <c r="J80" s="104"/>
      <c r="K80" s="104"/>
      <c r="L80" s="104"/>
      <c r="M80" s="322"/>
      <c r="N80" s="322"/>
      <c r="O80" s="155"/>
      <c r="P80" s="155"/>
      <c r="Q80" s="155"/>
      <c r="R80" s="92"/>
      <c r="S80" s="71"/>
    </row>
    <row r="81" spans="1:19" ht="12.75">
      <c r="A81" s="77"/>
      <c r="E81" s="222"/>
      <c r="F81" s="92"/>
      <c r="G81" s="92"/>
      <c r="H81" s="92"/>
      <c r="I81" s="92"/>
      <c r="J81" s="104"/>
      <c r="K81" s="104"/>
      <c r="L81" s="104"/>
      <c r="M81" s="322"/>
      <c r="N81" s="322"/>
      <c r="O81" s="155"/>
      <c r="P81" s="155"/>
      <c r="Q81" s="155"/>
      <c r="R81" s="92"/>
      <c r="S81" s="71"/>
    </row>
    <row r="82" spans="1:19" ht="12.75">
      <c r="A82" s="58"/>
      <c r="E82" s="222"/>
      <c r="F82" s="106"/>
      <c r="G82" s="106"/>
      <c r="H82" s="106"/>
      <c r="I82" s="106"/>
      <c r="J82" s="107"/>
      <c r="K82" s="107"/>
      <c r="L82" s="107"/>
      <c r="M82" s="324"/>
      <c r="N82" s="324"/>
      <c r="O82" s="157"/>
      <c r="P82" s="157"/>
      <c r="Q82" s="157"/>
      <c r="R82" s="106"/>
      <c r="S82" s="253"/>
    </row>
    <row r="83" spans="5:19" ht="12.75">
      <c r="E83" s="222"/>
      <c r="F83" s="106"/>
      <c r="G83" s="106"/>
      <c r="H83" s="106"/>
      <c r="I83" s="106"/>
      <c r="J83" s="104"/>
      <c r="K83" s="104"/>
      <c r="L83" s="104"/>
      <c r="M83" s="322"/>
      <c r="N83" s="322"/>
      <c r="O83" s="157"/>
      <c r="P83" s="157"/>
      <c r="Q83" s="155"/>
      <c r="R83" s="92"/>
      <c r="S83" s="71"/>
    </row>
    <row r="84" spans="1:19" ht="12.75">
      <c r="A84" s="77"/>
      <c r="E84" s="222"/>
      <c r="F84" s="106"/>
      <c r="G84" s="106"/>
      <c r="H84" s="106"/>
      <c r="I84" s="106"/>
      <c r="J84" s="104"/>
      <c r="K84" s="104"/>
      <c r="L84" s="104"/>
      <c r="M84" s="322"/>
      <c r="N84" s="322"/>
      <c r="O84" s="155"/>
      <c r="P84" s="155"/>
      <c r="Q84" s="155"/>
      <c r="R84" s="92"/>
      <c r="S84" s="71"/>
    </row>
    <row r="85" spans="1:19" ht="12.75">
      <c r="A85" s="81"/>
      <c r="F85" s="92"/>
      <c r="G85" s="92"/>
      <c r="H85" s="92"/>
      <c r="I85" s="92"/>
      <c r="J85" s="104"/>
      <c r="K85" s="104"/>
      <c r="L85" s="104"/>
      <c r="M85" s="322"/>
      <c r="N85" s="322"/>
      <c r="O85" s="155"/>
      <c r="P85" s="155"/>
      <c r="Q85" s="155"/>
      <c r="R85" s="92"/>
      <c r="S85" s="71"/>
    </row>
    <row r="86" spans="1:23" ht="12.75">
      <c r="A86" s="82"/>
      <c r="E86" s="221"/>
      <c r="F86" s="92"/>
      <c r="G86" s="92"/>
      <c r="H86" s="92"/>
      <c r="I86" s="92"/>
      <c r="J86" s="104"/>
      <c r="K86" s="104"/>
      <c r="L86" s="104"/>
      <c r="M86" s="322"/>
      <c r="N86" s="322"/>
      <c r="O86" s="155"/>
      <c r="P86" s="155"/>
      <c r="Q86" s="155"/>
      <c r="R86" s="92"/>
      <c r="S86" s="71"/>
      <c r="W86" s="73"/>
    </row>
    <row r="87" spans="1:19" ht="12.75">
      <c r="A87" s="83"/>
      <c r="E87" s="221"/>
      <c r="F87" s="92"/>
      <c r="G87" s="92"/>
      <c r="H87" s="92"/>
      <c r="I87" s="92"/>
      <c r="J87" s="104"/>
      <c r="K87" s="104"/>
      <c r="L87" s="104"/>
      <c r="M87" s="322"/>
      <c r="N87" s="322"/>
      <c r="O87" s="155"/>
      <c r="P87" s="155"/>
      <c r="Q87" s="155"/>
      <c r="R87" s="92"/>
      <c r="S87" s="71"/>
    </row>
    <row r="88" spans="1:19" ht="12.75">
      <c r="A88" s="83"/>
      <c r="E88" s="221"/>
      <c r="F88" s="92"/>
      <c r="G88" s="92"/>
      <c r="H88" s="92"/>
      <c r="I88" s="92"/>
      <c r="J88" s="104"/>
      <c r="K88" s="104"/>
      <c r="L88" s="104"/>
      <c r="M88" s="322"/>
      <c r="N88" s="322"/>
      <c r="O88" s="155"/>
      <c r="P88" s="155"/>
      <c r="Q88" s="155"/>
      <c r="R88" s="92"/>
      <c r="S88" s="71"/>
    </row>
    <row r="89" spans="1:19" ht="12.75">
      <c r="A89" s="83"/>
      <c r="E89" s="221"/>
      <c r="F89" s="92"/>
      <c r="G89" s="92"/>
      <c r="H89" s="92"/>
      <c r="I89" s="92"/>
      <c r="J89" s="104"/>
      <c r="K89" s="104"/>
      <c r="L89" s="104"/>
      <c r="M89" s="322"/>
      <c r="N89" s="322"/>
      <c r="O89" s="155"/>
      <c r="P89" s="155"/>
      <c r="Q89" s="155"/>
      <c r="R89" s="92"/>
      <c r="S89" s="71"/>
    </row>
    <row r="90" spans="1:23" ht="12.75">
      <c r="A90" s="84"/>
      <c r="E90" s="223"/>
      <c r="F90" s="93"/>
      <c r="G90" s="93"/>
      <c r="H90" s="93"/>
      <c r="I90" s="93"/>
      <c r="J90" s="107"/>
      <c r="K90" s="107"/>
      <c r="L90" s="107"/>
      <c r="M90" s="324"/>
      <c r="N90" s="324"/>
      <c r="O90" s="158"/>
      <c r="P90" s="158"/>
      <c r="Q90" s="158"/>
      <c r="R90" s="92"/>
      <c r="S90" s="71"/>
      <c r="W90" s="64"/>
    </row>
    <row r="91" spans="1:19" ht="12.75">
      <c r="A91" s="85"/>
      <c r="F91" s="93"/>
      <c r="G91" s="93"/>
      <c r="H91" s="93"/>
      <c r="I91" s="93"/>
      <c r="J91" s="107"/>
      <c r="K91" s="107"/>
      <c r="L91" s="107"/>
      <c r="M91" s="324"/>
      <c r="N91" s="324"/>
      <c r="O91" s="158"/>
      <c r="P91" s="158"/>
      <c r="Q91" s="158"/>
      <c r="R91" s="92"/>
      <c r="S91" s="71"/>
    </row>
    <row r="92" spans="1:19" ht="12.75">
      <c r="A92" s="58"/>
      <c r="D92" s="99"/>
      <c r="E92" s="221"/>
      <c r="F92" s="93"/>
      <c r="G92" s="93"/>
      <c r="H92" s="93"/>
      <c r="I92" s="93"/>
      <c r="J92" s="107"/>
      <c r="K92" s="107"/>
      <c r="L92" s="107"/>
      <c r="M92" s="324"/>
      <c r="N92" s="324"/>
      <c r="O92" s="158"/>
      <c r="P92" s="158"/>
      <c r="Q92" s="158"/>
      <c r="R92" s="92"/>
      <c r="S92" s="71"/>
    </row>
    <row r="93" spans="1:19" ht="12.75">
      <c r="A93" s="58"/>
      <c r="D93" s="99"/>
      <c r="E93" s="221"/>
      <c r="F93" s="93"/>
      <c r="G93" s="93"/>
      <c r="H93" s="93"/>
      <c r="I93" s="93"/>
      <c r="J93" s="107"/>
      <c r="K93" s="107"/>
      <c r="L93" s="107"/>
      <c r="M93" s="324"/>
      <c r="N93" s="324"/>
      <c r="O93" s="158"/>
      <c r="P93" s="158"/>
      <c r="Q93" s="158"/>
      <c r="R93" s="92"/>
      <c r="S93" s="71"/>
    </row>
    <row r="94" spans="1:19" ht="12.75">
      <c r="A94" s="58"/>
      <c r="D94" s="99"/>
      <c r="E94" s="221"/>
      <c r="F94" s="93"/>
      <c r="G94" s="93"/>
      <c r="H94" s="93"/>
      <c r="I94" s="93"/>
      <c r="J94" s="107"/>
      <c r="K94" s="107"/>
      <c r="L94" s="107"/>
      <c r="M94" s="324"/>
      <c r="N94" s="324"/>
      <c r="O94" s="158"/>
      <c r="P94" s="158"/>
      <c r="Q94" s="158"/>
      <c r="R94" s="92"/>
      <c r="S94" s="71"/>
    </row>
    <row r="95" spans="1:19" ht="12.75">
      <c r="A95" s="84"/>
      <c r="D95" s="100"/>
      <c r="E95" s="224"/>
      <c r="F95" s="93"/>
      <c r="G95" s="93"/>
      <c r="H95" s="93"/>
      <c r="I95" s="93"/>
      <c r="J95" s="107"/>
      <c r="K95" s="107"/>
      <c r="L95" s="107"/>
      <c r="M95" s="324"/>
      <c r="N95" s="324"/>
      <c r="O95" s="158"/>
      <c r="P95" s="158"/>
      <c r="Q95" s="158"/>
      <c r="R95" s="92"/>
      <c r="S95" s="71"/>
    </row>
    <row r="96" spans="1:19" ht="12.75">
      <c r="A96" s="85"/>
      <c r="F96" s="93"/>
      <c r="G96" s="93"/>
      <c r="H96" s="93"/>
      <c r="I96" s="93"/>
      <c r="J96" s="107"/>
      <c r="K96" s="107"/>
      <c r="L96" s="107"/>
      <c r="M96" s="324"/>
      <c r="N96" s="324"/>
      <c r="O96" s="158"/>
      <c r="P96" s="158"/>
      <c r="Q96" s="158"/>
      <c r="R96" s="92"/>
      <c r="S96" s="71"/>
    </row>
    <row r="97" spans="1:23" ht="12.75">
      <c r="A97" s="80"/>
      <c r="D97" s="99"/>
      <c r="E97" s="221"/>
      <c r="F97" s="96"/>
      <c r="G97" s="96"/>
      <c r="H97" s="96"/>
      <c r="I97" s="96"/>
      <c r="J97" s="105"/>
      <c r="K97" s="105"/>
      <c r="L97" s="105"/>
      <c r="M97" s="323"/>
      <c r="N97" s="323"/>
      <c r="O97" s="156"/>
      <c r="P97" s="156"/>
      <c r="Q97" s="156"/>
      <c r="R97" s="92"/>
      <c r="S97" s="71"/>
      <c r="W97" s="74"/>
    </row>
    <row r="98" spans="1:23" ht="12.75">
      <c r="A98" s="80"/>
      <c r="D98" s="99"/>
      <c r="E98" s="221"/>
      <c r="F98" s="92"/>
      <c r="G98" s="92"/>
      <c r="H98" s="92"/>
      <c r="I98" s="92"/>
      <c r="J98" s="104"/>
      <c r="K98" s="104"/>
      <c r="L98" s="104"/>
      <c r="M98" s="322"/>
      <c r="N98" s="322"/>
      <c r="O98" s="155"/>
      <c r="P98" s="155"/>
      <c r="Q98" s="155"/>
      <c r="R98" s="92"/>
      <c r="S98" s="71"/>
      <c r="W98" s="74"/>
    </row>
    <row r="99" spans="1:23" ht="12.75">
      <c r="A99" s="80"/>
      <c r="D99" s="99"/>
      <c r="E99" s="221"/>
      <c r="F99" s="92"/>
      <c r="G99" s="92"/>
      <c r="H99" s="92"/>
      <c r="I99" s="92"/>
      <c r="J99" s="104"/>
      <c r="K99" s="104"/>
      <c r="L99" s="104"/>
      <c r="M99" s="322"/>
      <c r="N99" s="322"/>
      <c r="O99" s="155"/>
      <c r="P99" s="155"/>
      <c r="Q99" s="155"/>
      <c r="R99" s="92"/>
      <c r="S99" s="71"/>
      <c r="W99" s="74"/>
    </row>
    <row r="100" spans="1:23" ht="12.75">
      <c r="A100" s="80"/>
      <c r="D100" s="99"/>
      <c r="E100" s="221"/>
      <c r="F100" s="92"/>
      <c r="G100" s="92"/>
      <c r="H100" s="92"/>
      <c r="I100" s="92"/>
      <c r="J100" s="104"/>
      <c r="K100" s="104"/>
      <c r="L100" s="104"/>
      <c r="M100" s="322"/>
      <c r="N100" s="322"/>
      <c r="O100" s="155"/>
      <c r="P100" s="155"/>
      <c r="Q100" s="155"/>
      <c r="R100" s="92"/>
      <c r="S100" s="71"/>
      <c r="W100" s="74"/>
    </row>
    <row r="101" spans="1:23" ht="12.75">
      <c r="A101" s="80"/>
      <c r="D101" s="99"/>
      <c r="E101" s="221"/>
      <c r="F101" s="92"/>
      <c r="G101" s="92"/>
      <c r="H101" s="92"/>
      <c r="I101" s="92"/>
      <c r="J101" s="104"/>
      <c r="K101" s="104"/>
      <c r="L101" s="104"/>
      <c r="M101" s="322"/>
      <c r="N101" s="322"/>
      <c r="O101" s="155"/>
      <c r="P101" s="155"/>
      <c r="Q101" s="155"/>
      <c r="R101" s="92"/>
      <c r="S101" s="71"/>
      <c r="W101" s="74"/>
    </row>
    <row r="102" spans="1:23" ht="12.75">
      <c r="A102" s="80"/>
      <c r="D102" s="99"/>
      <c r="E102" s="221"/>
      <c r="F102" s="92"/>
      <c r="G102" s="92"/>
      <c r="H102" s="92"/>
      <c r="I102" s="92"/>
      <c r="J102" s="104"/>
      <c r="K102" s="104"/>
      <c r="L102" s="104"/>
      <c r="M102" s="322"/>
      <c r="N102" s="322"/>
      <c r="O102" s="155"/>
      <c r="P102" s="155"/>
      <c r="Q102" s="155"/>
      <c r="R102" s="92"/>
      <c r="S102" s="71"/>
      <c r="W102" s="74"/>
    </row>
    <row r="103" spans="1:23" ht="12.75">
      <c r="A103" s="80"/>
      <c r="D103" s="99"/>
      <c r="E103" s="221"/>
      <c r="F103" s="92"/>
      <c r="G103" s="92"/>
      <c r="H103" s="92"/>
      <c r="I103" s="92"/>
      <c r="J103" s="104"/>
      <c r="K103" s="104"/>
      <c r="L103" s="104"/>
      <c r="M103" s="322"/>
      <c r="N103" s="322"/>
      <c r="O103" s="155"/>
      <c r="P103" s="155"/>
      <c r="Q103" s="155"/>
      <c r="R103" s="92"/>
      <c r="S103" s="71"/>
      <c r="W103" s="74"/>
    </row>
    <row r="104" spans="4:23" ht="12.75">
      <c r="D104" s="99"/>
      <c r="E104" s="221"/>
      <c r="F104" s="92"/>
      <c r="G104" s="92"/>
      <c r="H104" s="92"/>
      <c r="I104" s="92"/>
      <c r="J104" s="104"/>
      <c r="K104" s="104"/>
      <c r="L104" s="104"/>
      <c r="M104" s="322"/>
      <c r="N104" s="322"/>
      <c r="O104" s="155"/>
      <c r="P104" s="155"/>
      <c r="Q104" s="155"/>
      <c r="R104" s="92"/>
      <c r="S104" s="71"/>
      <c r="W104" s="74"/>
    </row>
    <row r="105" spans="4:23" ht="12.75">
      <c r="D105" s="99"/>
      <c r="E105" s="221"/>
      <c r="F105" s="92"/>
      <c r="G105" s="92"/>
      <c r="H105" s="92"/>
      <c r="I105" s="92"/>
      <c r="J105" s="104"/>
      <c r="K105" s="104"/>
      <c r="L105" s="104"/>
      <c r="M105" s="322"/>
      <c r="N105" s="322"/>
      <c r="O105" s="155"/>
      <c r="P105" s="155"/>
      <c r="Q105" s="155"/>
      <c r="R105" s="92"/>
      <c r="S105" s="71"/>
      <c r="W105" s="74"/>
    </row>
    <row r="106" spans="1:23" ht="12.75">
      <c r="A106" s="77"/>
      <c r="D106" s="99"/>
      <c r="E106" s="221"/>
      <c r="F106" s="92"/>
      <c r="G106" s="92"/>
      <c r="H106" s="92"/>
      <c r="I106" s="92"/>
      <c r="J106" s="104"/>
      <c r="K106" s="104"/>
      <c r="L106" s="104"/>
      <c r="M106" s="322"/>
      <c r="N106" s="322"/>
      <c r="O106" s="155"/>
      <c r="P106" s="155"/>
      <c r="Q106" s="155"/>
      <c r="R106" s="92"/>
      <c r="S106" s="71"/>
      <c r="W106" s="74"/>
    </row>
    <row r="107" spans="1:23" ht="12.75">
      <c r="A107" s="77"/>
      <c r="D107" s="99"/>
      <c r="E107" s="221"/>
      <c r="F107" s="92"/>
      <c r="G107" s="92"/>
      <c r="H107" s="92"/>
      <c r="I107" s="92"/>
      <c r="J107" s="104"/>
      <c r="K107" s="104"/>
      <c r="L107" s="104"/>
      <c r="M107" s="322"/>
      <c r="N107" s="322"/>
      <c r="O107" s="155"/>
      <c r="P107" s="155"/>
      <c r="Q107" s="155"/>
      <c r="R107" s="92"/>
      <c r="S107" s="71"/>
      <c r="W107" s="74"/>
    </row>
    <row r="108" spans="1:23" ht="12.75">
      <c r="A108" s="84"/>
      <c r="D108" s="99"/>
      <c r="E108" s="224"/>
      <c r="F108" s="96"/>
      <c r="G108" s="96"/>
      <c r="H108" s="96"/>
      <c r="I108" s="96"/>
      <c r="J108" s="105"/>
      <c r="K108" s="105"/>
      <c r="L108" s="105"/>
      <c r="M108" s="323"/>
      <c r="N108" s="323"/>
      <c r="O108" s="156"/>
      <c r="P108" s="156"/>
      <c r="Q108" s="156"/>
      <c r="R108" s="92"/>
      <c r="S108" s="71"/>
      <c r="W108" s="74"/>
    </row>
    <row r="109" spans="1:23" ht="12.75">
      <c r="A109" s="85"/>
      <c r="D109" s="101"/>
      <c r="F109" s="93"/>
      <c r="G109" s="93"/>
      <c r="H109" s="93"/>
      <c r="I109" s="93"/>
      <c r="J109" s="107"/>
      <c r="K109" s="107"/>
      <c r="L109" s="107"/>
      <c r="M109" s="324"/>
      <c r="N109" s="324"/>
      <c r="O109" s="158"/>
      <c r="P109" s="158"/>
      <c r="Q109" s="158"/>
      <c r="R109" s="92"/>
      <c r="S109" s="71"/>
      <c r="W109" s="75"/>
    </row>
    <row r="110" spans="1:24" ht="12.75">
      <c r="A110" s="80"/>
      <c r="D110" s="99"/>
      <c r="E110" s="225"/>
      <c r="G110" s="94"/>
      <c r="H110" s="94"/>
      <c r="I110" s="94"/>
      <c r="J110" s="94"/>
      <c r="K110" s="104"/>
      <c r="L110" s="104"/>
      <c r="M110" s="322"/>
      <c r="N110" s="322"/>
      <c r="O110" s="159"/>
      <c r="P110" s="159"/>
      <c r="Q110" s="160"/>
      <c r="R110" s="94"/>
      <c r="S110" s="71"/>
      <c r="X110" s="74"/>
    </row>
    <row r="111" spans="1:24" ht="12.75">
      <c r="A111" s="58"/>
      <c r="D111" s="99"/>
      <c r="E111" s="225"/>
      <c r="G111" s="94"/>
      <c r="H111" s="94"/>
      <c r="I111" s="94"/>
      <c r="J111" s="94"/>
      <c r="K111" s="104"/>
      <c r="L111" s="104"/>
      <c r="M111" s="322"/>
      <c r="N111" s="322"/>
      <c r="O111" s="159"/>
      <c r="P111" s="159"/>
      <c r="Q111" s="160"/>
      <c r="R111" s="94"/>
      <c r="S111" s="71"/>
      <c r="X111" s="74"/>
    </row>
    <row r="112" spans="1:19" ht="12.75">
      <c r="A112" s="81"/>
      <c r="D112" s="92"/>
      <c r="E112" s="225"/>
      <c r="G112" s="94"/>
      <c r="H112" s="94"/>
      <c r="I112" s="94"/>
      <c r="J112" s="94"/>
      <c r="K112" s="104"/>
      <c r="L112" s="104"/>
      <c r="M112" s="322"/>
      <c r="N112" s="322"/>
      <c r="O112" s="159"/>
      <c r="P112" s="159"/>
      <c r="Q112" s="160"/>
      <c r="R112" s="94"/>
      <c r="S112" s="71"/>
    </row>
    <row r="113" spans="1:24" ht="12.75">
      <c r="A113" s="83"/>
      <c r="D113" s="99"/>
      <c r="E113" s="225"/>
      <c r="G113" s="92"/>
      <c r="H113" s="92"/>
      <c r="I113" s="92"/>
      <c r="J113" s="92"/>
      <c r="K113" s="104"/>
      <c r="L113" s="104"/>
      <c r="M113" s="322"/>
      <c r="N113" s="322"/>
      <c r="O113" s="159"/>
      <c r="P113" s="159"/>
      <c r="Q113" s="155"/>
      <c r="R113" s="92"/>
      <c r="S113" s="71"/>
      <c r="X113" s="74"/>
    </row>
    <row r="114" spans="1:24" ht="12.75">
      <c r="A114" s="83"/>
      <c r="D114" s="99"/>
      <c r="E114" s="225"/>
      <c r="G114" s="92"/>
      <c r="H114" s="92"/>
      <c r="I114" s="92"/>
      <c r="J114" s="92"/>
      <c r="K114" s="104"/>
      <c r="L114" s="104"/>
      <c r="M114" s="322"/>
      <c r="N114" s="322"/>
      <c r="O114" s="159"/>
      <c r="P114" s="159"/>
      <c r="Q114" s="155"/>
      <c r="R114" s="92"/>
      <c r="S114" s="71"/>
      <c r="X114" s="74"/>
    </row>
    <row r="115" spans="1:24" ht="12.75">
      <c r="A115" s="82"/>
      <c r="D115" s="99"/>
      <c r="E115" s="225"/>
      <c r="G115" s="96"/>
      <c r="H115" s="96"/>
      <c r="I115" s="96"/>
      <c r="J115" s="96"/>
      <c r="K115" s="105"/>
      <c r="L115" s="105"/>
      <c r="M115" s="323"/>
      <c r="N115" s="323"/>
      <c r="O115" s="161"/>
      <c r="P115" s="161"/>
      <c r="Q115" s="156"/>
      <c r="R115" s="96"/>
      <c r="S115" s="71"/>
      <c r="X115" s="74"/>
    </row>
    <row r="116" spans="1:24" ht="12.75">
      <c r="A116" s="82"/>
      <c r="D116" s="99"/>
      <c r="E116" s="225"/>
      <c r="G116" s="96"/>
      <c r="H116" s="96"/>
      <c r="I116" s="96"/>
      <c r="J116" s="96"/>
      <c r="K116" s="105"/>
      <c r="L116" s="105"/>
      <c r="M116" s="323"/>
      <c r="N116" s="323"/>
      <c r="O116" s="161"/>
      <c r="P116" s="161"/>
      <c r="Q116" s="156"/>
      <c r="R116" s="96"/>
      <c r="S116" s="71"/>
      <c r="X116" s="74"/>
    </row>
    <row r="117" spans="1:19" ht="12.75">
      <c r="A117" s="82"/>
      <c r="D117" s="92"/>
      <c r="E117" s="225"/>
      <c r="G117" s="92"/>
      <c r="H117" s="96"/>
      <c r="I117" s="96"/>
      <c r="J117" s="96"/>
      <c r="K117" s="105"/>
      <c r="L117" s="105"/>
      <c r="M117" s="323"/>
      <c r="N117" s="323"/>
      <c r="O117" s="161"/>
      <c r="P117" s="161"/>
      <c r="Q117" s="156"/>
      <c r="R117" s="96"/>
      <c r="S117" s="71"/>
    </row>
    <row r="118" spans="1:24" ht="12.75">
      <c r="A118" s="65"/>
      <c r="D118" s="102"/>
      <c r="E118" s="224"/>
      <c r="G118" s="97"/>
      <c r="H118" s="97"/>
      <c r="I118" s="97"/>
      <c r="J118" s="97"/>
      <c r="K118" s="97"/>
      <c r="L118" s="97"/>
      <c r="M118" s="284"/>
      <c r="N118" s="284"/>
      <c r="O118" s="162"/>
      <c r="P118" s="162"/>
      <c r="Q118" s="156"/>
      <c r="R118" s="96"/>
      <c r="S118" s="71"/>
      <c r="X118" s="63"/>
    </row>
    <row r="119" spans="7:19" ht="12.75">
      <c r="G119" s="92"/>
      <c r="H119" s="92"/>
      <c r="I119" s="92"/>
      <c r="J119" s="92"/>
      <c r="K119" s="94"/>
      <c r="L119" s="94"/>
      <c r="M119" s="325"/>
      <c r="N119" s="325"/>
      <c r="O119" s="160"/>
      <c r="P119" s="160"/>
      <c r="Q119" s="160"/>
      <c r="R119" s="94"/>
      <c r="S119" s="71"/>
    </row>
    <row r="120" spans="4:19" ht="12.75">
      <c r="D120" s="99"/>
      <c r="E120" s="221"/>
      <c r="F120" s="92"/>
      <c r="G120" s="92"/>
      <c r="H120" s="92"/>
      <c r="I120" s="92"/>
      <c r="J120" s="104"/>
      <c r="K120" s="104"/>
      <c r="L120" s="104"/>
      <c r="M120" s="322"/>
      <c r="N120" s="322"/>
      <c r="O120" s="155"/>
      <c r="P120" s="155"/>
      <c r="Q120" s="155"/>
      <c r="R120" s="92"/>
      <c r="S120" s="71"/>
    </row>
    <row r="121" spans="1:19" ht="12.75">
      <c r="A121" s="77"/>
      <c r="D121" s="99"/>
      <c r="E121" s="221"/>
      <c r="F121" s="92"/>
      <c r="G121" s="92"/>
      <c r="H121" s="92"/>
      <c r="I121" s="92"/>
      <c r="J121" s="104"/>
      <c r="K121" s="104"/>
      <c r="L121" s="104"/>
      <c r="M121" s="322"/>
      <c r="N121" s="322"/>
      <c r="O121" s="155"/>
      <c r="P121" s="155"/>
      <c r="Q121" s="155"/>
      <c r="R121" s="92"/>
      <c r="S121" s="71"/>
    </row>
    <row r="122" spans="4:19" ht="12.75">
      <c r="D122" s="99"/>
      <c r="E122" s="221"/>
      <c r="F122" s="92"/>
      <c r="G122" s="92"/>
      <c r="H122" s="92"/>
      <c r="I122" s="92"/>
      <c r="J122" s="104"/>
      <c r="K122" s="104"/>
      <c r="L122" s="104"/>
      <c r="M122" s="322"/>
      <c r="N122" s="322"/>
      <c r="O122" s="155"/>
      <c r="P122" s="155"/>
      <c r="Q122" s="155"/>
      <c r="R122" s="92"/>
      <c r="S122" s="71"/>
    </row>
    <row r="123" spans="1:19" ht="12.75">
      <c r="A123" s="77"/>
      <c r="D123" s="99"/>
      <c r="E123" s="221"/>
      <c r="F123" s="96"/>
      <c r="G123" s="96"/>
      <c r="H123" s="96"/>
      <c r="I123" s="96"/>
      <c r="J123" s="105"/>
      <c r="K123" s="105"/>
      <c r="L123" s="105"/>
      <c r="M123" s="323"/>
      <c r="N123" s="323"/>
      <c r="O123" s="156"/>
      <c r="P123" s="156"/>
      <c r="Q123" s="156"/>
      <c r="R123" s="96"/>
      <c r="S123" s="72"/>
    </row>
    <row r="124" spans="1:19" ht="12.75">
      <c r="A124" s="78"/>
      <c r="D124" s="99"/>
      <c r="E124" s="221"/>
      <c r="F124" s="96"/>
      <c r="G124" s="96"/>
      <c r="H124" s="96"/>
      <c r="I124" s="96"/>
      <c r="J124" s="105"/>
      <c r="K124" s="105"/>
      <c r="L124" s="105"/>
      <c r="M124" s="323"/>
      <c r="N124" s="323"/>
      <c r="O124" s="156"/>
      <c r="P124" s="156"/>
      <c r="Q124" s="156"/>
      <c r="R124" s="96"/>
      <c r="S124" s="71"/>
    </row>
    <row r="125" spans="1:19" ht="12.75">
      <c r="A125" s="82"/>
      <c r="D125" s="99"/>
      <c r="E125" s="221"/>
      <c r="F125" s="96"/>
      <c r="G125" s="96"/>
      <c r="H125" s="96"/>
      <c r="I125" s="96"/>
      <c r="J125" s="104"/>
      <c r="K125" s="104"/>
      <c r="L125" s="104"/>
      <c r="M125" s="322"/>
      <c r="N125" s="322"/>
      <c r="O125" s="156"/>
      <c r="P125" s="156"/>
      <c r="Q125" s="156"/>
      <c r="R125" s="96"/>
      <c r="S125" s="71"/>
    </row>
    <row r="126" spans="1:19" ht="12.75">
      <c r="A126" s="82"/>
      <c r="D126" s="99"/>
      <c r="E126" s="221"/>
      <c r="F126" s="96"/>
      <c r="G126" s="96"/>
      <c r="H126" s="96"/>
      <c r="I126" s="96"/>
      <c r="J126" s="104"/>
      <c r="K126" s="104"/>
      <c r="L126" s="104"/>
      <c r="M126" s="322"/>
      <c r="N126" s="322"/>
      <c r="O126" s="156"/>
      <c r="P126" s="156"/>
      <c r="Q126" s="156"/>
      <c r="R126" s="96"/>
      <c r="S126" s="71"/>
    </row>
    <row r="127" spans="1:19" ht="12.75">
      <c r="A127" s="79"/>
      <c r="D127" s="99"/>
      <c r="E127" s="221"/>
      <c r="F127" s="106"/>
      <c r="G127" s="106"/>
      <c r="H127" s="106"/>
      <c r="I127" s="106"/>
      <c r="J127" s="108"/>
      <c r="K127" s="108"/>
      <c r="L127" s="108"/>
      <c r="M127" s="326"/>
      <c r="N127" s="326"/>
      <c r="O127" s="157"/>
      <c r="P127" s="157"/>
      <c r="Q127" s="157"/>
      <c r="R127" s="96"/>
      <c r="S127" s="71"/>
    </row>
    <row r="128" spans="1:19" ht="12.75">
      <c r="A128" s="79"/>
      <c r="D128" s="99"/>
      <c r="E128" s="221"/>
      <c r="F128" s="106"/>
      <c r="G128" s="106"/>
      <c r="H128" s="106"/>
      <c r="I128" s="106"/>
      <c r="J128" s="108"/>
      <c r="K128" s="108"/>
      <c r="L128" s="108"/>
      <c r="M128" s="326"/>
      <c r="N128" s="326"/>
      <c r="O128" s="157"/>
      <c r="P128" s="157"/>
      <c r="Q128" s="157"/>
      <c r="R128" s="96"/>
      <c r="S128" s="71"/>
    </row>
    <row r="129" spans="1:19" ht="12.75">
      <c r="A129" s="79"/>
      <c r="D129" s="99"/>
      <c r="E129" s="221"/>
      <c r="F129" s="106"/>
      <c r="G129" s="106"/>
      <c r="H129" s="106"/>
      <c r="I129" s="106"/>
      <c r="J129" s="108"/>
      <c r="K129" s="108"/>
      <c r="L129" s="108"/>
      <c r="M129" s="326"/>
      <c r="N129" s="326"/>
      <c r="O129" s="157"/>
      <c r="P129" s="157"/>
      <c r="Q129" s="157"/>
      <c r="R129" s="96"/>
      <c r="S129" s="71"/>
    </row>
    <row r="130" spans="1:19" ht="12.75">
      <c r="A130" s="79"/>
      <c r="D130" s="99"/>
      <c r="E130" s="221"/>
      <c r="F130" s="106"/>
      <c r="G130" s="106"/>
      <c r="H130" s="106"/>
      <c r="I130" s="106"/>
      <c r="J130" s="108"/>
      <c r="K130" s="108"/>
      <c r="L130" s="108"/>
      <c r="M130" s="326"/>
      <c r="N130" s="326"/>
      <c r="O130" s="157"/>
      <c r="P130" s="157"/>
      <c r="Q130" s="157"/>
      <c r="R130" s="96"/>
      <c r="S130" s="71"/>
    </row>
    <row r="131" spans="1:19" ht="12.75">
      <c r="A131" s="79"/>
      <c r="D131" s="99"/>
      <c r="E131" s="221"/>
      <c r="F131" s="106"/>
      <c r="G131" s="106"/>
      <c r="H131" s="106"/>
      <c r="I131" s="106"/>
      <c r="J131" s="108"/>
      <c r="K131" s="108"/>
      <c r="L131" s="108"/>
      <c r="M131" s="326"/>
      <c r="N131" s="326"/>
      <c r="O131" s="157"/>
      <c r="P131" s="157"/>
      <c r="Q131" s="157"/>
      <c r="R131" s="96"/>
      <c r="S131" s="71"/>
    </row>
    <row r="132" spans="1:19" ht="12.75">
      <c r="A132" s="82"/>
      <c r="D132" s="99"/>
      <c r="E132" s="221"/>
      <c r="F132" s="96"/>
      <c r="G132" s="96"/>
      <c r="H132" s="96"/>
      <c r="I132" s="96"/>
      <c r="J132" s="104"/>
      <c r="K132" s="104"/>
      <c r="L132" s="104"/>
      <c r="M132" s="322"/>
      <c r="N132" s="322"/>
      <c r="O132" s="156"/>
      <c r="P132" s="156"/>
      <c r="Q132" s="156"/>
      <c r="R132" s="96"/>
      <c r="S132" s="71"/>
    </row>
    <row r="133" spans="1:19" ht="12.75">
      <c r="A133" s="82"/>
      <c r="D133" s="99"/>
      <c r="E133" s="221"/>
      <c r="F133" s="96"/>
      <c r="G133" s="96"/>
      <c r="H133" s="96"/>
      <c r="I133" s="96"/>
      <c r="J133" s="104"/>
      <c r="K133" s="104"/>
      <c r="L133" s="104"/>
      <c r="M133" s="322"/>
      <c r="N133" s="322"/>
      <c r="O133" s="156"/>
      <c r="P133" s="156"/>
      <c r="Q133" s="156"/>
      <c r="R133" s="96"/>
      <c r="S133" s="71"/>
    </row>
    <row r="134" spans="1:19" ht="12.75">
      <c r="A134" s="82"/>
      <c r="D134" s="99"/>
      <c r="E134" s="221"/>
      <c r="F134" s="96"/>
      <c r="G134" s="96"/>
      <c r="H134" s="96"/>
      <c r="I134" s="96"/>
      <c r="J134" s="104"/>
      <c r="K134" s="104"/>
      <c r="L134" s="104"/>
      <c r="M134" s="322"/>
      <c r="N134" s="322"/>
      <c r="O134" s="156"/>
      <c r="P134" s="156"/>
      <c r="Q134" s="156"/>
      <c r="R134" s="96"/>
      <c r="S134" s="71"/>
    </row>
    <row r="135" spans="1:19" ht="12.75">
      <c r="A135" s="82"/>
      <c r="D135" s="99"/>
      <c r="E135" s="221"/>
      <c r="F135" s="96"/>
      <c r="G135" s="96"/>
      <c r="H135" s="96"/>
      <c r="I135" s="96"/>
      <c r="J135" s="104"/>
      <c r="K135" s="104"/>
      <c r="L135" s="104"/>
      <c r="M135" s="322"/>
      <c r="N135" s="322"/>
      <c r="O135" s="156"/>
      <c r="P135" s="156"/>
      <c r="Q135" s="156"/>
      <c r="R135" s="96"/>
      <c r="S135" s="71"/>
    </row>
    <row r="136" spans="1:19" ht="12.75">
      <c r="A136" s="82"/>
      <c r="D136" s="99"/>
      <c r="E136" s="221"/>
      <c r="F136" s="96"/>
      <c r="G136" s="96"/>
      <c r="H136" s="96"/>
      <c r="I136" s="96"/>
      <c r="J136" s="104"/>
      <c r="K136" s="104"/>
      <c r="L136" s="104"/>
      <c r="M136" s="322"/>
      <c r="N136" s="322"/>
      <c r="O136" s="156"/>
      <c r="P136" s="156"/>
      <c r="Q136" s="156"/>
      <c r="R136" s="96"/>
      <c r="S136" s="71"/>
    </row>
    <row r="137" spans="1:19" ht="12.75">
      <c r="A137" s="82"/>
      <c r="D137" s="99"/>
      <c r="E137" s="221"/>
      <c r="F137" s="96"/>
      <c r="G137" s="96"/>
      <c r="H137" s="96"/>
      <c r="I137" s="96"/>
      <c r="J137" s="104"/>
      <c r="K137" s="104"/>
      <c r="L137" s="104"/>
      <c r="M137" s="322"/>
      <c r="N137" s="322"/>
      <c r="O137" s="156"/>
      <c r="P137" s="156"/>
      <c r="Q137" s="156"/>
      <c r="R137" s="96"/>
      <c r="S137" s="71"/>
    </row>
    <row r="138" spans="1:19" ht="12.75">
      <c r="A138" s="82"/>
      <c r="D138" s="99"/>
      <c r="E138" s="221"/>
      <c r="F138" s="96"/>
      <c r="G138" s="96"/>
      <c r="H138" s="96"/>
      <c r="I138" s="96"/>
      <c r="J138" s="104"/>
      <c r="K138" s="104"/>
      <c r="L138" s="104"/>
      <c r="M138" s="322"/>
      <c r="N138" s="322"/>
      <c r="O138" s="156"/>
      <c r="P138" s="156"/>
      <c r="Q138" s="156"/>
      <c r="R138" s="96"/>
      <c r="S138" s="71"/>
    </row>
    <row r="139" spans="1:19" ht="12.75">
      <c r="A139" s="82"/>
      <c r="D139" s="99"/>
      <c r="E139" s="221"/>
      <c r="F139" s="96"/>
      <c r="G139" s="96"/>
      <c r="H139" s="96"/>
      <c r="I139" s="96"/>
      <c r="J139" s="104"/>
      <c r="K139" s="104"/>
      <c r="L139" s="104"/>
      <c r="M139" s="322"/>
      <c r="N139" s="322"/>
      <c r="O139" s="156"/>
      <c r="P139" s="156"/>
      <c r="Q139" s="156"/>
      <c r="R139" s="96"/>
      <c r="S139" s="71"/>
    </row>
    <row r="140" spans="1:19" ht="12.75">
      <c r="A140" s="82"/>
      <c r="D140" s="99"/>
      <c r="E140" s="221"/>
      <c r="F140" s="96"/>
      <c r="G140" s="96"/>
      <c r="H140" s="96"/>
      <c r="I140" s="96"/>
      <c r="J140" s="104"/>
      <c r="K140" s="104"/>
      <c r="L140" s="104"/>
      <c r="M140" s="322"/>
      <c r="N140" s="322"/>
      <c r="O140" s="156"/>
      <c r="P140" s="156"/>
      <c r="Q140" s="156"/>
      <c r="R140" s="96"/>
      <c r="S140" s="71"/>
    </row>
    <row r="141" spans="1:19" ht="12.75">
      <c r="A141" s="82"/>
      <c r="D141" s="99"/>
      <c r="E141" s="221"/>
      <c r="F141" s="96"/>
      <c r="G141" s="96"/>
      <c r="H141" s="96"/>
      <c r="I141" s="96"/>
      <c r="J141" s="104"/>
      <c r="K141" s="104"/>
      <c r="L141" s="104"/>
      <c r="M141" s="322"/>
      <c r="N141" s="322"/>
      <c r="O141" s="156"/>
      <c r="P141" s="156"/>
      <c r="Q141" s="156"/>
      <c r="R141" s="96"/>
      <c r="S141" s="71"/>
    </row>
    <row r="142" spans="1:19" ht="12.75">
      <c r="A142" s="79"/>
      <c r="D142" s="99"/>
      <c r="E142" s="221"/>
      <c r="F142" s="106"/>
      <c r="G142" s="106"/>
      <c r="H142" s="106"/>
      <c r="I142" s="106"/>
      <c r="J142" s="108"/>
      <c r="K142" s="108"/>
      <c r="L142" s="108"/>
      <c r="M142" s="326"/>
      <c r="N142" s="326"/>
      <c r="O142" s="157"/>
      <c r="P142" s="157"/>
      <c r="Q142" s="157"/>
      <c r="R142" s="240"/>
      <c r="S142" s="71"/>
    </row>
    <row r="143" spans="1:19" ht="12.75">
      <c r="A143" s="79"/>
      <c r="D143" s="99"/>
      <c r="E143" s="221"/>
      <c r="F143" s="106"/>
      <c r="G143" s="106"/>
      <c r="H143" s="106"/>
      <c r="I143" s="106"/>
      <c r="J143" s="108"/>
      <c r="K143" s="108"/>
      <c r="L143" s="108"/>
      <c r="M143" s="326"/>
      <c r="N143" s="326"/>
      <c r="O143" s="157"/>
      <c r="P143" s="157"/>
      <c r="Q143" s="157"/>
      <c r="R143" s="240"/>
      <c r="S143" s="71"/>
    </row>
    <row r="144" spans="1:19" ht="12.75">
      <c r="A144" s="79"/>
      <c r="D144" s="99"/>
      <c r="E144" s="221"/>
      <c r="F144" s="106"/>
      <c r="G144" s="106"/>
      <c r="H144" s="106"/>
      <c r="I144" s="106"/>
      <c r="J144" s="94"/>
      <c r="K144" s="94"/>
      <c r="L144" s="94"/>
      <c r="M144" s="325"/>
      <c r="N144" s="325"/>
      <c r="O144" s="157"/>
      <c r="P144" s="157"/>
      <c r="Q144" s="157"/>
      <c r="R144" s="92"/>
      <c r="S144" s="71"/>
    </row>
    <row r="145" spans="1:19" ht="12.75">
      <c r="A145" s="79"/>
      <c r="D145" s="99"/>
      <c r="E145" s="221"/>
      <c r="F145" s="106"/>
      <c r="G145" s="106"/>
      <c r="H145" s="106"/>
      <c r="I145" s="106"/>
      <c r="J145" s="94"/>
      <c r="K145" s="94"/>
      <c r="L145" s="94"/>
      <c r="M145" s="325"/>
      <c r="N145" s="325"/>
      <c r="O145" s="157"/>
      <c r="P145" s="157"/>
      <c r="Q145" s="157"/>
      <c r="R145" s="92"/>
      <c r="S145" s="71"/>
    </row>
    <row r="146" spans="1:19" ht="12.75">
      <c r="A146" s="79"/>
      <c r="D146" s="99"/>
      <c r="E146" s="221"/>
      <c r="F146" s="106"/>
      <c r="G146" s="106"/>
      <c r="H146" s="106"/>
      <c r="I146" s="106"/>
      <c r="J146" s="108"/>
      <c r="K146" s="108"/>
      <c r="L146" s="108"/>
      <c r="M146" s="326"/>
      <c r="N146" s="326"/>
      <c r="O146" s="157"/>
      <c r="P146" s="157"/>
      <c r="Q146" s="157"/>
      <c r="R146" s="92"/>
      <c r="S146" s="71"/>
    </row>
    <row r="147" spans="1:19" ht="12.75">
      <c r="A147" s="82"/>
      <c r="D147" s="99"/>
      <c r="E147" s="221"/>
      <c r="F147" s="96"/>
      <c r="G147" s="96"/>
      <c r="H147" s="96"/>
      <c r="I147" s="96"/>
      <c r="J147" s="104"/>
      <c r="K147" s="104"/>
      <c r="L147" s="104"/>
      <c r="M147" s="322"/>
      <c r="N147" s="322"/>
      <c r="O147" s="156"/>
      <c r="P147" s="156"/>
      <c r="Q147" s="156"/>
      <c r="R147" s="92"/>
      <c r="S147" s="71"/>
    </row>
    <row r="148" spans="1:19" ht="12.75">
      <c r="A148" s="82"/>
      <c r="D148" s="99"/>
      <c r="E148" s="221"/>
      <c r="F148" s="96"/>
      <c r="G148" s="96"/>
      <c r="H148" s="96"/>
      <c r="I148" s="96"/>
      <c r="J148" s="104"/>
      <c r="K148" s="104"/>
      <c r="L148" s="104"/>
      <c r="M148" s="322"/>
      <c r="N148" s="322"/>
      <c r="O148" s="156"/>
      <c r="P148" s="156"/>
      <c r="Q148" s="156"/>
      <c r="R148" s="92"/>
      <c r="S148" s="71"/>
    </row>
    <row r="149" spans="1:19" ht="12.75">
      <c r="A149" s="82"/>
      <c r="D149" s="99"/>
      <c r="E149" s="221"/>
      <c r="F149" s="96"/>
      <c r="G149" s="96"/>
      <c r="H149" s="96"/>
      <c r="I149" s="96"/>
      <c r="J149" s="104"/>
      <c r="K149" s="104"/>
      <c r="L149" s="104"/>
      <c r="M149" s="322"/>
      <c r="N149" s="322"/>
      <c r="O149" s="156"/>
      <c r="P149" s="156"/>
      <c r="Q149" s="156"/>
      <c r="R149" s="92"/>
      <c r="S149" s="71"/>
    </row>
    <row r="150" spans="1:19" ht="12.75">
      <c r="A150" s="82"/>
      <c r="D150" s="99"/>
      <c r="E150" s="221"/>
      <c r="F150" s="96"/>
      <c r="G150" s="96"/>
      <c r="H150" s="96"/>
      <c r="I150" s="96"/>
      <c r="J150" s="104"/>
      <c r="K150" s="104"/>
      <c r="L150" s="104"/>
      <c r="M150" s="322"/>
      <c r="N150" s="322"/>
      <c r="O150" s="156"/>
      <c r="P150" s="156"/>
      <c r="Q150" s="156"/>
      <c r="R150" s="92"/>
      <c r="S150" s="71"/>
    </row>
    <row r="151" spans="1:19" ht="12.75">
      <c r="A151" s="82"/>
      <c r="D151" s="99"/>
      <c r="E151" s="221"/>
      <c r="F151" s="106"/>
      <c r="G151" s="106"/>
      <c r="H151" s="106"/>
      <c r="I151" s="106"/>
      <c r="J151" s="104"/>
      <c r="K151" s="104"/>
      <c r="L151" s="104"/>
      <c r="M151" s="322"/>
      <c r="N151" s="322"/>
      <c r="O151" s="157"/>
      <c r="P151" s="157"/>
      <c r="Q151" s="157"/>
      <c r="R151" s="92"/>
      <c r="S151" s="71"/>
    </row>
    <row r="152" spans="1:19" ht="12.75">
      <c r="A152" s="82"/>
      <c r="D152" s="99"/>
      <c r="E152" s="221"/>
      <c r="F152" s="106"/>
      <c r="G152" s="106"/>
      <c r="H152" s="106"/>
      <c r="I152" s="106"/>
      <c r="J152" s="104"/>
      <c r="K152" s="104"/>
      <c r="L152" s="104"/>
      <c r="M152" s="322"/>
      <c r="N152" s="322"/>
      <c r="O152" s="157"/>
      <c r="P152" s="157"/>
      <c r="Q152" s="157"/>
      <c r="R152" s="92"/>
      <c r="S152" s="71"/>
    </row>
    <row r="153" spans="1:19" ht="12.75">
      <c r="A153" s="82"/>
      <c r="D153" s="99"/>
      <c r="E153" s="221"/>
      <c r="F153" s="106"/>
      <c r="G153" s="106"/>
      <c r="H153" s="106"/>
      <c r="I153" s="106"/>
      <c r="J153" s="105"/>
      <c r="K153" s="105"/>
      <c r="L153" s="105"/>
      <c r="M153" s="323"/>
      <c r="N153" s="323"/>
      <c r="O153" s="157"/>
      <c r="P153" s="157"/>
      <c r="Q153" s="157"/>
      <c r="R153" s="92"/>
      <c r="S153" s="71"/>
    </row>
    <row r="154" spans="1:19" ht="12.75">
      <c r="A154" s="82"/>
      <c r="D154" s="99"/>
      <c r="E154" s="221"/>
      <c r="F154" s="96"/>
      <c r="G154" s="96"/>
      <c r="H154" s="96"/>
      <c r="I154" s="96"/>
      <c r="J154" s="105"/>
      <c r="K154" s="105"/>
      <c r="L154" s="105"/>
      <c r="M154" s="323"/>
      <c r="N154" s="323"/>
      <c r="O154" s="156"/>
      <c r="P154" s="156"/>
      <c r="Q154" s="156"/>
      <c r="R154" s="92"/>
      <c r="S154" s="71"/>
    </row>
    <row r="155" spans="1:19" ht="12.75">
      <c r="A155" s="84"/>
      <c r="D155" s="101"/>
      <c r="E155" s="226"/>
      <c r="F155" s="97"/>
      <c r="G155" s="97"/>
      <c r="H155" s="97"/>
      <c r="I155" s="97"/>
      <c r="J155" s="97"/>
      <c r="K155" s="97"/>
      <c r="L155" s="97"/>
      <c r="M155" s="284"/>
      <c r="N155" s="284"/>
      <c r="O155" s="156"/>
      <c r="P155" s="156"/>
      <c r="Q155" s="156"/>
      <c r="R155" s="92"/>
      <c r="S155" s="71"/>
    </row>
    <row r="156" spans="1:19" ht="12.75">
      <c r="A156" s="79"/>
      <c r="B156" s="92"/>
      <c r="C156" s="92"/>
      <c r="D156" s="92"/>
      <c r="E156" s="227"/>
      <c r="F156" s="94"/>
      <c r="G156" s="94"/>
      <c r="H156" s="94"/>
      <c r="I156" s="94"/>
      <c r="J156" s="92"/>
      <c r="K156" s="92"/>
      <c r="L156" s="92"/>
      <c r="M156" s="327"/>
      <c r="N156" s="327"/>
      <c r="O156" s="155"/>
      <c r="P156" s="155"/>
      <c r="Q156" s="155"/>
      <c r="R156" s="92"/>
      <c r="S156" s="71"/>
    </row>
    <row r="157" spans="4:19" ht="12.75">
      <c r="D157" s="99"/>
      <c r="E157" s="221"/>
      <c r="F157" s="92"/>
      <c r="G157" s="92"/>
      <c r="H157" s="92"/>
      <c r="I157" s="92"/>
      <c r="J157" s="104"/>
      <c r="K157" s="104"/>
      <c r="L157" s="104"/>
      <c r="M157" s="322"/>
      <c r="N157" s="322"/>
      <c r="O157" s="155"/>
      <c r="P157" s="155"/>
      <c r="Q157" s="155"/>
      <c r="R157" s="92"/>
      <c r="S157" s="71"/>
    </row>
    <row r="158" spans="4:19" ht="12.75">
      <c r="D158" s="99"/>
      <c r="E158" s="221"/>
      <c r="F158" s="92"/>
      <c r="G158" s="92"/>
      <c r="H158" s="92"/>
      <c r="I158" s="92"/>
      <c r="J158" s="104"/>
      <c r="K158" s="104"/>
      <c r="L158" s="104"/>
      <c r="M158" s="322"/>
      <c r="N158" s="322"/>
      <c r="O158" s="155"/>
      <c r="P158" s="155"/>
      <c r="Q158" s="155"/>
      <c r="R158" s="92"/>
      <c r="S158" s="71"/>
    </row>
    <row r="159" spans="4:19" ht="12.75">
      <c r="D159" s="99"/>
      <c r="E159" s="221"/>
      <c r="F159" s="92"/>
      <c r="G159" s="92"/>
      <c r="H159" s="92"/>
      <c r="I159" s="92"/>
      <c r="J159" s="104"/>
      <c r="K159" s="104"/>
      <c r="L159" s="104"/>
      <c r="M159" s="322"/>
      <c r="N159" s="322"/>
      <c r="O159" s="155"/>
      <c r="P159" s="155"/>
      <c r="Q159" s="155"/>
      <c r="R159" s="92"/>
      <c r="S159" s="71"/>
    </row>
    <row r="160" spans="4:19" ht="12.75">
      <c r="D160" s="99"/>
      <c r="E160" s="221"/>
      <c r="F160" s="92"/>
      <c r="G160" s="92"/>
      <c r="H160" s="92"/>
      <c r="I160" s="92"/>
      <c r="J160" s="104"/>
      <c r="K160" s="104"/>
      <c r="L160" s="104"/>
      <c r="M160" s="322"/>
      <c r="N160" s="322"/>
      <c r="O160" s="155"/>
      <c r="P160" s="155"/>
      <c r="Q160" s="155"/>
      <c r="R160" s="92"/>
      <c r="S160" s="71"/>
    </row>
    <row r="161" spans="1:19" ht="12.75">
      <c r="A161" s="58"/>
      <c r="D161" s="99"/>
      <c r="E161" s="221"/>
      <c r="F161" s="96"/>
      <c r="G161" s="96"/>
      <c r="H161" s="96"/>
      <c r="I161" s="96"/>
      <c r="J161" s="105"/>
      <c r="K161" s="105"/>
      <c r="L161" s="105"/>
      <c r="M161" s="323"/>
      <c r="N161" s="323"/>
      <c r="O161" s="156"/>
      <c r="P161" s="156"/>
      <c r="Q161" s="156"/>
      <c r="R161" s="96"/>
      <c r="S161" s="71"/>
    </row>
    <row r="162" spans="1:19" ht="12.75">
      <c r="A162" s="58"/>
      <c r="D162" s="99"/>
      <c r="E162" s="221"/>
      <c r="F162" s="96"/>
      <c r="G162" s="96"/>
      <c r="H162" s="96"/>
      <c r="I162" s="96"/>
      <c r="J162" s="105"/>
      <c r="K162" s="105"/>
      <c r="L162" s="105"/>
      <c r="M162" s="323"/>
      <c r="N162" s="323"/>
      <c r="O162" s="156"/>
      <c r="P162" s="156"/>
      <c r="Q162" s="156"/>
      <c r="R162" s="96"/>
      <c r="S162" s="71"/>
    </row>
    <row r="163" spans="1:19" ht="12.75">
      <c r="A163" s="58"/>
      <c r="D163" s="99"/>
      <c r="E163" s="221"/>
      <c r="F163" s="96"/>
      <c r="G163" s="96"/>
      <c r="H163" s="96"/>
      <c r="I163" s="96"/>
      <c r="J163" s="104"/>
      <c r="K163" s="104"/>
      <c r="L163" s="104"/>
      <c r="M163" s="322"/>
      <c r="N163" s="322"/>
      <c r="O163" s="155"/>
      <c r="P163" s="155"/>
      <c r="Q163" s="155"/>
      <c r="R163" s="92"/>
      <c r="S163" s="71"/>
    </row>
    <row r="164" spans="1:19" ht="12.75">
      <c r="A164" s="77"/>
      <c r="D164" s="99"/>
      <c r="E164" s="221"/>
      <c r="F164" s="96"/>
      <c r="G164" s="96"/>
      <c r="H164" s="96"/>
      <c r="I164" s="96"/>
      <c r="J164" s="104"/>
      <c r="K164" s="104"/>
      <c r="L164" s="104"/>
      <c r="M164" s="322"/>
      <c r="N164" s="322"/>
      <c r="O164" s="155"/>
      <c r="P164" s="155"/>
      <c r="Q164" s="155"/>
      <c r="R164" s="92"/>
      <c r="S164" s="71"/>
    </row>
    <row r="165" spans="1:19" ht="12.75">
      <c r="A165" s="67"/>
      <c r="D165" s="99"/>
      <c r="F165" s="92"/>
      <c r="G165" s="92"/>
      <c r="H165" s="92"/>
      <c r="I165" s="92"/>
      <c r="J165" s="104"/>
      <c r="K165" s="104"/>
      <c r="L165" s="104"/>
      <c r="M165" s="322"/>
      <c r="N165" s="322"/>
      <c r="O165" s="155"/>
      <c r="P165" s="155"/>
      <c r="Q165" s="155"/>
      <c r="R165" s="92"/>
      <c r="S165" s="71"/>
    </row>
    <row r="166" spans="1:19" ht="12.75">
      <c r="A166" s="66"/>
      <c r="D166" s="103"/>
      <c r="E166" s="224"/>
      <c r="F166" s="95"/>
      <c r="G166" s="95"/>
      <c r="H166" s="95"/>
      <c r="I166" s="95"/>
      <c r="J166" s="107"/>
      <c r="K166" s="107"/>
      <c r="L166" s="107"/>
      <c r="M166" s="324"/>
      <c r="N166" s="324"/>
      <c r="O166" s="155"/>
      <c r="P166" s="155"/>
      <c r="Q166" s="155"/>
      <c r="R166" s="92"/>
      <c r="S166" s="71"/>
    </row>
    <row r="167" spans="1:19" ht="12.75">
      <c r="A167" s="67"/>
      <c r="F167" s="92"/>
      <c r="G167" s="92"/>
      <c r="H167" s="92"/>
      <c r="I167" s="92"/>
      <c r="J167" s="104"/>
      <c r="K167" s="104"/>
      <c r="L167" s="104"/>
      <c r="M167" s="322"/>
      <c r="N167" s="322"/>
      <c r="O167" s="155"/>
      <c r="P167" s="155"/>
      <c r="Q167" s="155"/>
      <c r="R167" s="92"/>
      <c r="S167" s="71"/>
    </row>
    <row r="168" spans="1:19" ht="12.75">
      <c r="A168" s="85"/>
      <c r="F168" s="109"/>
      <c r="G168" s="109"/>
      <c r="H168" s="109"/>
      <c r="I168" s="109"/>
      <c r="J168" s="109"/>
      <c r="K168" s="109"/>
      <c r="L168" s="109"/>
      <c r="M168" s="328"/>
      <c r="N168" s="328"/>
      <c r="O168" s="163"/>
      <c r="P168" s="163"/>
      <c r="Q168" s="164"/>
      <c r="R168" s="96"/>
      <c r="S168" s="72"/>
    </row>
    <row r="169" spans="6:19" ht="12.75">
      <c r="F169" s="96"/>
      <c r="G169" s="96"/>
      <c r="H169" s="96"/>
      <c r="I169" s="96"/>
      <c r="J169" s="96"/>
      <c r="K169" s="96"/>
      <c r="L169" s="96"/>
      <c r="M169" s="25"/>
      <c r="N169" s="25"/>
      <c r="O169" s="156"/>
      <c r="P169" s="156"/>
      <c r="Q169" s="156"/>
      <c r="R169" s="96"/>
      <c r="S169" s="72"/>
    </row>
    <row r="170" spans="6:19" ht="12.75">
      <c r="F170" s="93"/>
      <c r="G170" s="93"/>
      <c r="H170" s="93"/>
      <c r="I170" s="93"/>
      <c r="J170" s="110"/>
      <c r="K170" s="110"/>
      <c r="L170" s="110"/>
      <c r="M170" s="329"/>
      <c r="N170" s="329"/>
      <c r="O170" s="158"/>
      <c r="P170" s="158"/>
      <c r="Q170" s="158"/>
      <c r="R170" s="96"/>
      <c r="S170" s="72"/>
    </row>
    <row r="171" spans="1:23" ht="12.75">
      <c r="A171" s="77"/>
      <c r="F171" s="96"/>
      <c r="G171" s="96"/>
      <c r="H171" s="96"/>
      <c r="I171" s="96"/>
      <c r="J171" s="105"/>
      <c r="K171" s="105"/>
      <c r="L171" s="105"/>
      <c r="M171" s="323"/>
      <c r="N171" s="323"/>
      <c r="O171" s="156"/>
      <c r="P171" s="156"/>
      <c r="Q171" s="156"/>
      <c r="R171" s="96"/>
      <c r="S171" s="72"/>
      <c r="T171" s="4"/>
      <c r="U171" s="4"/>
      <c r="V171" s="4"/>
      <c r="W171" s="4"/>
    </row>
    <row r="172" spans="6:21" ht="12.75">
      <c r="F172" s="93"/>
      <c r="G172" s="93"/>
      <c r="H172" s="93"/>
      <c r="I172" s="93"/>
      <c r="J172" s="110"/>
      <c r="K172" s="110"/>
      <c r="L172" s="110"/>
      <c r="M172" s="329"/>
      <c r="N172" s="329"/>
      <c r="O172" s="158"/>
      <c r="P172" s="158"/>
      <c r="Q172" s="158"/>
      <c r="R172" s="96"/>
      <c r="S172" s="72"/>
      <c r="T172" s="4"/>
      <c r="U172" s="4"/>
    </row>
    <row r="173" spans="6:21" ht="12.75">
      <c r="F173" s="96"/>
      <c r="G173" s="96"/>
      <c r="H173" s="96"/>
      <c r="I173" s="96"/>
      <c r="J173" s="105"/>
      <c r="K173" s="105"/>
      <c r="L173" s="105"/>
      <c r="M173" s="323"/>
      <c r="N173" s="323"/>
      <c r="O173" s="156"/>
      <c r="P173" s="156"/>
      <c r="Q173" s="156"/>
      <c r="R173" s="96"/>
      <c r="S173" s="72"/>
      <c r="T173" s="4"/>
      <c r="U173" s="4"/>
    </row>
    <row r="174" spans="6:21" ht="12.75">
      <c r="F174" s="96"/>
      <c r="G174" s="96"/>
      <c r="H174" s="96"/>
      <c r="I174" s="96"/>
      <c r="J174" s="96"/>
      <c r="K174" s="96"/>
      <c r="L174" s="96"/>
      <c r="M174" s="25"/>
      <c r="N174" s="25"/>
      <c r="O174" s="156"/>
      <c r="P174" s="156"/>
      <c r="Q174" s="156"/>
      <c r="R174" s="96"/>
      <c r="S174" s="72"/>
      <c r="T174" s="4"/>
      <c r="U174" s="4"/>
    </row>
    <row r="175" spans="6:21" ht="12.75">
      <c r="F175" s="96"/>
      <c r="G175" s="96"/>
      <c r="H175" s="96"/>
      <c r="I175" s="96"/>
      <c r="J175" s="105"/>
      <c r="K175" s="105"/>
      <c r="L175" s="105"/>
      <c r="M175" s="323"/>
      <c r="N175" s="323"/>
      <c r="O175" s="156"/>
      <c r="P175" s="156"/>
      <c r="Q175" s="156"/>
      <c r="R175" s="96"/>
      <c r="S175" s="72"/>
      <c r="T175" s="4"/>
      <c r="U175" s="4"/>
    </row>
    <row r="176" spans="6:21" ht="12.75">
      <c r="F176" s="96"/>
      <c r="G176" s="96"/>
      <c r="H176" s="96"/>
      <c r="I176" s="96"/>
      <c r="J176" s="105"/>
      <c r="K176" s="105"/>
      <c r="L176" s="105"/>
      <c r="M176" s="323"/>
      <c r="N176" s="323"/>
      <c r="O176" s="156"/>
      <c r="P176" s="156"/>
      <c r="Q176" s="156"/>
      <c r="R176" s="96"/>
      <c r="S176" s="72"/>
      <c r="T176" s="4"/>
      <c r="U176" s="4"/>
    </row>
    <row r="177" spans="6:21" ht="12.75">
      <c r="F177" s="96"/>
      <c r="G177" s="96"/>
      <c r="H177" s="96"/>
      <c r="I177" s="96"/>
      <c r="J177" s="105"/>
      <c r="K177" s="105"/>
      <c r="L177" s="105"/>
      <c r="M177" s="323"/>
      <c r="N177" s="323"/>
      <c r="O177" s="156"/>
      <c r="P177" s="156"/>
      <c r="Q177" s="156"/>
      <c r="R177" s="96"/>
      <c r="S177" s="72"/>
      <c r="T177" s="4"/>
      <c r="U177" s="4"/>
    </row>
    <row r="178" spans="6:21" ht="12.75">
      <c r="F178" s="96"/>
      <c r="G178" s="96"/>
      <c r="H178" s="96"/>
      <c r="I178" s="96"/>
      <c r="J178" s="105"/>
      <c r="K178" s="105"/>
      <c r="L178" s="105"/>
      <c r="M178" s="323"/>
      <c r="N178" s="323"/>
      <c r="O178" s="156"/>
      <c r="P178" s="156"/>
      <c r="Q178" s="156"/>
      <c r="R178" s="96"/>
      <c r="S178" s="72"/>
      <c r="T178" s="4"/>
      <c r="U178" s="4"/>
    </row>
    <row r="179" spans="6:21" ht="12.75">
      <c r="F179" s="97"/>
      <c r="G179" s="97"/>
      <c r="H179" s="97"/>
      <c r="I179" s="97"/>
      <c r="J179" s="110"/>
      <c r="K179" s="110"/>
      <c r="L179" s="110"/>
      <c r="M179" s="329"/>
      <c r="N179" s="329"/>
      <c r="O179" s="156"/>
      <c r="P179" s="156"/>
      <c r="Q179" s="156"/>
      <c r="R179" s="96"/>
      <c r="S179" s="72"/>
      <c r="T179" s="4"/>
      <c r="U179" s="4"/>
    </row>
    <row r="180" spans="1:21" ht="12.75">
      <c r="A180" s="86"/>
      <c r="F180" s="92"/>
      <c r="G180" s="92"/>
      <c r="H180" s="92"/>
      <c r="I180" s="92"/>
      <c r="J180" s="104"/>
      <c r="K180" s="104"/>
      <c r="L180" s="104"/>
      <c r="M180" s="322"/>
      <c r="N180" s="322"/>
      <c r="O180" s="155"/>
      <c r="P180" s="155"/>
      <c r="Q180" s="155"/>
      <c r="R180" s="92"/>
      <c r="S180" s="71"/>
      <c r="T180" s="4"/>
      <c r="U180" s="4"/>
    </row>
    <row r="181" spans="6:21" ht="12.75">
      <c r="F181" s="92"/>
      <c r="G181" s="92"/>
      <c r="H181" s="92"/>
      <c r="I181" s="92"/>
      <c r="J181" s="104"/>
      <c r="K181" s="104"/>
      <c r="L181" s="104"/>
      <c r="M181" s="322"/>
      <c r="N181" s="322"/>
      <c r="O181" s="155"/>
      <c r="P181" s="155"/>
      <c r="Q181" s="155"/>
      <c r="R181" s="92"/>
      <c r="S181" s="71"/>
      <c r="T181" s="4"/>
      <c r="U181" s="4"/>
    </row>
    <row r="182" spans="1:21" ht="12.75">
      <c r="A182" s="87"/>
      <c r="F182" s="98"/>
      <c r="G182" s="98"/>
      <c r="H182" s="98"/>
      <c r="I182" s="98"/>
      <c r="J182" s="107"/>
      <c r="K182" s="107"/>
      <c r="L182" s="107"/>
      <c r="M182" s="324"/>
      <c r="N182" s="324"/>
      <c r="O182" s="165"/>
      <c r="P182" s="165"/>
      <c r="Q182" s="165"/>
      <c r="R182" s="92"/>
      <c r="S182" s="71"/>
      <c r="T182" s="4"/>
      <c r="U182" s="4"/>
    </row>
    <row r="183" spans="6:21" ht="12.75">
      <c r="F183" s="92"/>
      <c r="G183" s="92"/>
      <c r="H183" s="92"/>
      <c r="I183" s="92"/>
      <c r="J183" s="92"/>
      <c r="K183" s="92"/>
      <c r="L183" s="92"/>
      <c r="M183" s="327"/>
      <c r="N183" s="327"/>
      <c r="O183" s="155"/>
      <c r="P183" s="155"/>
      <c r="Q183" s="155"/>
      <c r="R183" s="92"/>
      <c r="S183" s="71"/>
      <c r="T183" s="4"/>
      <c r="U183" s="4"/>
    </row>
    <row r="228" ht="12.75">
      <c r="W228" s="68"/>
    </row>
    <row r="231" spans="6:19" ht="12.75">
      <c r="F231" s="92"/>
      <c r="G231" s="92"/>
      <c r="H231" s="92"/>
      <c r="I231" s="92"/>
      <c r="J231" s="92"/>
      <c r="K231" s="92"/>
      <c r="L231" s="92"/>
      <c r="M231" s="327"/>
      <c r="N231" s="327"/>
      <c r="O231" s="155"/>
      <c r="P231" s="155"/>
      <c r="Q231" s="155"/>
      <c r="R231" s="92"/>
      <c r="S231" s="71"/>
    </row>
    <row r="232" spans="1:19" ht="12.75">
      <c r="A232" s="88"/>
      <c r="F232" s="92"/>
      <c r="G232" s="92"/>
      <c r="H232" s="92"/>
      <c r="I232" s="92"/>
      <c r="J232" s="92"/>
      <c r="K232" s="92"/>
      <c r="L232" s="92"/>
      <c r="M232" s="327"/>
      <c r="N232" s="327"/>
      <c r="O232" s="155"/>
      <c r="P232" s="155"/>
      <c r="Q232" s="155"/>
      <c r="R232" s="92"/>
      <c r="S232" s="71"/>
    </row>
    <row r="233" spans="1:19" ht="12.75">
      <c r="A233" s="85"/>
      <c r="F233" s="93"/>
      <c r="G233" s="93"/>
      <c r="H233" s="93"/>
      <c r="I233" s="93"/>
      <c r="J233" s="107"/>
      <c r="K233" s="107"/>
      <c r="L233" s="107"/>
      <c r="M233" s="324"/>
      <c r="N233" s="324"/>
      <c r="O233" s="158"/>
      <c r="P233" s="158"/>
      <c r="Q233" s="158"/>
      <c r="R233" s="92"/>
      <c r="S233" s="71"/>
    </row>
    <row r="234" spans="1:19" ht="12.75">
      <c r="A234" s="84"/>
      <c r="F234" s="93"/>
      <c r="G234" s="93"/>
      <c r="H234" s="93"/>
      <c r="I234" s="93"/>
      <c r="J234" s="107"/>
      <c r="K234" s="107"/>
      <c r="L234" s="107"/>
      <c r="M234" s="324"/>
      <c r="N234" s="324"/>
      <c r="O234" s="158"/>
      <c r="P234" s="158"/>
      <c r="Q234" s="158"/>
      <c r="R234" s="92"/>
      <c r="S234" s="71"/>
    </row>
    <row r="235" spans="1:19" ht="12.75">
      <c r="A235" s="80"/>
      <c r="F235" s="92"/>
      <c r="G235" s="92"/>
      <c r="H235" s="92"/>
      <c r="I235" s="92"/>
      <c r="J235" s="104"/>
      <c r="K235" s="104"/>
      <c r="L235" s="104"/>
      <c r="M235" s="322"/>
      <c r="N235" s="322"/>
      <c r="O235" s="155"/>
      <c r="P235" s="155"/>
      <c r="Q235" s="155"/>
      <c r="R235" s="92"/>
      <c r="S235" s="71"/>
    </row>
    <row r="236" spans="1:19" ht="12.75">
      <c r="A236" s="85"/>
      <c r="F236" s="93"/>
      <c r="G236" s="93"/>
      <c r="H236" s="93"/>
      <c r="I236" s="93"/>
      <c r="J236" s="107"/>
      <c r="K236" s="107"/>
      <c r="L236" s="107"/>
      <c r="M236" s="324"/>
      <c r="N236" s="324"/>
      <c r="O236" s="158"/>
      <c r="P236" s="158"/>
      <c r="Q236" s="158"/>
      <c r="R236" s="92"/>
      <c r="S236" s="71"/>
    </row>
    <row r="237" spans="1:19" ht="12.75">
      <c r="A237" s="85"/>
      <c r="F237" s="93"/>
      <c r="G237" s="93"/>
      <c r="H237" s="93"/>
      <c r="I237" s="93"/>
      <c r="J237" s="107"/>
      <c r="K237" s="107"/>
      <c r="L237" s="107"/>
      <c r="M237" s="324"/>
      <c r="N237" s="324"/>
      <c r="O237" s="158"/>
      <c r="P237" s="158"/>
      <c r="Q237" s="158"/>
      <c r="R237" s="92"/>
      <c r="S237" s="71"/>
    </row>
    <row r="238" spans="1:19" ht="12.75">
      <c r="A238" s="85"/>
      <c r="F238" s="93"/>
      <c r="G238" s="93"/>
      <c r="H238" s="93"/>
      <c r="I238" s="93"/>
      <c r="J238" s="107"/>
      <c r="K238" s="107"/>
      <c r="L238" s="107"/>
      <c r="M238" s="324"/>
      <c r="N238" s="324"/>
      <c r="O238" s="158"/>
      <c r="P238" s="158"/>
      <c r="Q238" s="158"/>
      <c r="R238" s="92"/>
      <c r="S238" s="71"/>
    </row>
    <row r="239" spans="1:19" ht="12.75">
      <c r="A239" s="85"/>
      <c r="F239" s="93"/>
      <c r="G239" s="93"/>
      <c r="H239" s="93"/>
      <c r="I239" s="93"/>
      <c r="J239" s="107"/>
      <c r="K239" s="107"/>
      <c r="L239" s="107"/>
      <c r="M239" s="324"/>
      <c r="N239" s="324"/>
      <c r="O239" s="158"/>
      <c r="P239" s="158"/>
      <c r="Q239" s="158"/>
      <c r="R239" s="92"/>
      <c r="S239" s="71"/>
    </row>
    <row r="240" spans="1:19" ht="12.75">
      <c r="A240" s="89"/>
      <c r="F240" s="93"/>
      <c r="G240" s="93"/>
      <c r="H240" s="93"/>
      <c r="I240" s="93"/>
      <c r="J240" s="107"/>
      <c r="K240" s="107"/>
      <c r="L240" s="107"/>
      <c r="M240" s="324"/>
      <c r="N240" s="324"/>
      <c r="O240" s="158"/>
      <c r="P240" s="158"/>
      <c r="Q240" s="158"/>
      <c r="R240" s="92"/>
      <c r="S240" s="71"/>
    </row>
    <row r="241" spans="1:19" ht="12.75">
      <c r="A241" s="84"/>
      <c r="F241" s="93"/>
      <c r="G241" s="93"/>
      <c r="H241" s="93"/>
      <c r="I241" s="93"/>
      <c r="J241" s="107"/>
      <c r="K241" s="107"/>
      <c r="L241" s="107"/>
      <c r="M241" s="324"/>
      <c r="N241" s="324"/>
      <c r="O241" s="158"/>
      <c r="P241" s="158"/>
      <c r="Q241" s="158"/>
      <c r="R241" s="92"/>
      <c r="S241" s="71"/>
    </row>
    <row r="250" spans="1:19" ht="12.75">
      <c r="A250" s="85"/>
      <c r="B250" s="93"/>
      <c r="C250" s="93"/>
      <c r="D250" s="93"/>
      <c r="E250" s="228"/>
      <c r="F250" s="107"/>
      <c r="G250" s="107"/>
      <c r="H250" s="93"/>
      <c r="I250" s="93"/>
      <c r="J250" s="92"/>
      <c r="K250" s="92"/>
      <c r="L250" s="92"/>
      <c r="M250" s="327"/>
      <c r="N250" s="327"/>
      <c r="O250" s="155"/>
      <c r="P250" s="155"/>
      <c r="Q250" s="155"/>
      <c r="R250" s="92"/>
      <c r="S250" s="71"/>
    </row>
    <row r="251" spans="1:19" ht="12.75">
      <c r="A251" s="84"/>
      <c r="B251" s="93"/>
      <c r="C251" s="93"/>
      <c r="D251" s="93"/>
      <c r="E251" s="228"/>
      <c r="F251" s="107"/>
      <c r="G251" s="107"/>
      <c r="H251" s="93"/>
      <c r="I251" s="93"/>
      <c r="J251" s="92"/>
      <c r="K251" s="92"/>
      <c r="L251" s="92"/>
      <c r="M251" s="327"/>
      <c r="N251" s="327"/>
      <c r="O251" s="155"/>
      <c r="P251" s="155"/>
      <c r="Q251" s="155"/>
      <c r="R251" s="92"/>
      <c r="S251" s="71"/>
    </row>
    <row r="252" spans="2:19" ht="12.75">
      <c r="B252" s="92"/>
      <c r="C252" s="92"/>
      <c r="D252" s="92"/>
      <c r="E252" s="227"/>
      <c r="F252" s="107"/>
      <c r="G252" s="107"/>
      <c r="H252" s="92"/>
      <c r="I252" s="92"/>
      <c r="J252" s="92"/>
      <c r="K252" s="92"/>
      <c r="L252" s="92"/>
      <c r="M252" s="327"/>
      <c r="N252" s="327"/>
      <c r="O252" s="155"/>
      <c r="P252" s="155"/>
      <c r="Q252" s="155"/>
      <c r="R252" s="92"/>
      <c r="S252" s="254"/>
    </row>
    <row r="253" spans="2:19" ht="12.75">
      <c r="B253" s="93"/>
      <c r="C253" s="93"/>
      <c r="D253" s="93"/>
      <c r="E253" s="228"/>
      <c r="F253" s="107"/>
      <c r="G253" s="107"/>
      <c r="H253" s="93"/>
      <c r="I253" s="93"/>
      <c r="J253" s="92"/>
      <c r="K253" s="92"/>
      <c r="L253" s="92"/>
      <c r="M253" s="327"/>
      <c r="N253" s="327"/>
      <c r="O253" s="155"/>
      <c r="P253" s="155"/>
      <c r="Q253" s="155"/>
      <c r="R253" s="92"/>
      <c r="S253" s="71"/>
    </row>
    <row r="254" spans="2:19" ht="12.75">
      <c r="B254" s="93"/>
      <c r="C254" s="93"/>
      <c r="D254" s="93"/>
      <c r="E254" s="228"/>
      <c r="F254" s="107"/>
      <c r="G254" s="107"/>
      <c r="H254" s="93"/>
      <c r="I254" s="93"/>
      <c r="J254" s="92"/>
      <c r="K254" s="92"/>
      <c r="L254" s="92"/>
      <c r="M254" s="327"/>
      <c r="N254" s="327"/>
      <c r="O254" s="155"/>
      <c r="P254" s="155"/>
      <c r="Q254" s="155"/>
      <c r="R254" s="92"/>
      <c r="S254" s="71"/>
    </row>
    <row r="255" spans="2:19" ht="12.75">
      <c r="B255" s="92"/>
      <c r="C255" s="92"/>
      <c r="D255" s="92"/>
      <c r="E255" s="227"/>
      <c r="F255" s="92"/>
      <c r="G255" s="92"/>
      <c r="H255" s="92"/>
      <c r="I255" s="92"/>
      <c r="J255" s="92"/>
      <c r="K255" s="92"/>
      <c r="L255" s="92"/>
      <c r="M255" s="327"/>
      <c r="N255" s="327"/>
      <c r="O255" s="155"/>
      <c r="P255" s="155"/>
      <c r="Q255" s="155"/>
      <c r="R255" s="92"/>
      <c r="S255" s="71"/>
    </row>
    <row r="256" spans="1:19" ht="12.75">
      <c r="A256" s="88"/>
      <c r="B256" s="92"/>
      <c r="C256" s="92"/>
      <c r="D256" s="92"/>
      <c r="E256" s="227"/>
      <c r="F256" s="92"/>
      <c r="G256" s="92"/>
      <c r="H256" s="92"/>
      <c r="I256" s="92"/>
      <c r="J256" s="92"/>
      <c r="K256" s="92"/>
      <c r="L256" s="92"/>
      <c r="M256" s="327"/>
      <c r="N256" s="327"/>
      <c r="O256" s="155"/>
      <c r="P256" s="155"/>
      <c r="Q256" s="155"/>
      <c r="R256" s="92"/>
      <c r="S256" s="71"/>
    </row>
    <row r="257" spans="1:19" ht="12.75">
      <c r="A257" s="86"/>
      <c r="B257" s="92"/>
      <c r="C257" s="92"/>
      <c r="D257" s="92"/>
      <c r="E257" s="227"/>
      <c r="F257" s="92"/>
      <c r="G257" s="92"/>
      <c r="H257" s="92"/>
      <c r="I257" s="92"/>
      <c r="J257" s="92"/>
      <c r="K257" s="92"/>
      <c r="L257" s="92"/>
      <c r="M257" s="327"/>
      <c r="N257" s="327"/>
      <c r="O257" s="155"/>
      <c r="P257" s="155"/>
      <c r="Q257" s="155"/>
      <c r="R257" s="92"/>
      <c r="S257" s="71"/>
    </row>
    <row r="258" spans="1:19" ht="12.75">
      <c r="A258" s="80"/>
      <c r="B258" s="94"/>
      <c r="C258" s="94"/>
      <c r="D258" s="94"/>
      <c r="E258" s="229"/>
      <c r="F258" s="104"/>
      <c r="G258" s="104"/>
      <c r="H258" s="94"/>
      <c r="I258" s="94"/>
      <c r="J258" s="92"/>
      <c r="K258" s="92"/>
      <c r="L258" s="92"/>
      <c r="M258" s="327"/>
      <c r="N258" s="327"/>
      <c r="O258" s="155"/>
      <c r="P258" s="155"/>
      <c r="Q258" s="155"/>
      <c r="R258" s="92"/>
      <c r="S258" s="255"/>
    </row>
    <row r="259" spans="1:19" ht="12.75">
      <c r="A259" s="80"/>
      <c r="B259" s="95"/>
      <c r="C259" s="95"/>
      <c r="D259" s="95"/>
      <c r="E259" s="230"/>
      <c r="F259" s="107"/>
      <c r="G259" s="107"/>
      <c r="H259" s="94"/>
      <c r="I259" s="94"/>
      <c r="J259" s="92"/>
      <c r="K259" s="92"/>
      <c r="L259" s="92"/>
      <c r="M259" s="327"/>
      <c r="N259" s="327"/>
      <c r="O259" s="155"/>
      <c r="P259" s="155"/>
      <c r="Q259" s="155"/>
      <c r="R259" s="92"/>
      <c r="S259" s="254"/>
    </row>
    <row r="260" spans="1:19" ht="12.75">
      <c r="A260" s="81"/>
      <c r="B260" s="94"/>
      <c r="C260" s="94"/>
      <c r="D260" s="94"/>
      <c r="E260" s="229"/>
      <c r="F260" s="104"/>
      <c r="G260" s="104"/>
      <c r="H260" s="94"/>
      <c r="I260" s="94"/>
      <c r="J260" s="92"/>
      <c r="K260" s="92"/>
      <c r="L260" s="92"/>
      <c r="M260" s="327"/>
      <c r="N260" s="327"/>
      <c r="O260" s="155"/>
      <c r="P260" s="155"/>
      <c r="Q260" s="155"/>
      <c r="R260" s="92"/>
      <c r="S260" s="71"/>
    </row>
    <row r="261" spans="1:19" ht="12.75">
      <c r="A261" s="83"/>
      <c r="B261" s="92"/>
      <c r="C261" s="92"/>
      <c r="D261" s="92"/>
      <c r="E261" s="227"/>
      <c r="F261" s="104"/>
      <c r="G261" s="104"/>
      <c r="H261" s="92"/>
      <c r="I261" s="92"/>
      <c r="J261" s="92"/>
      <c r="K261" s="92"/>
      <c r="L261" s="92"/>
      <c r="M261" s="327"/>
      <c r="N261" s="327"/>
      <c r="O261" s="155"/>
      <c r="P261" s="155"/>
      <c r="Q261" s="155"/>
      <c r="R261" s="92"/>
      <c r="S261" s="255"/>
    </row>
    <row r="262" spans="1:19" ht="12.75">
      <c r="A262" s="83"/>
      <c r="B262" s="92"/>
      <c r="C262" s="92"/>
      <c r="D262" s="92"/>
      <c r="E262" s="227"/>
      <c r="F262" s="104"/>
      <c r="G262" s="104"/>
      <c r="H262" s="92"/>
      <c r="I262" s="92"/>
      <c r="J262" s="92"/>
      <c r="K262" s="92"/>
      <c r="L262" s="92"/>
      <c r="M262" s="327"/>
      <c r="N262" s="327"/>
      <c r="O262" s="155"/>
      <c r="P262" s="155"/>
      <c r="Q262" s="155"/>
      <c r="R262" s="92"/>
      <c r="S262" s="255"/>
    </row>
    <row r="263" spans="1:19" ht="12.75">
      <c r="A263" s="83"/>
      <c r="B263" s="92"/>
      <c r="C263" s="92"/>
      <c r="D263" s="92"/>
      <c r="E263" s="227"/>
      <c r="F263" s="104"/>
      <c r="G263" s="104"/>
      <c r="H263" s="92"/>
      <c r="I263" s="92"/>
      <c r="J263" s="92"/>
      <c r="K263" s="92"/>
      <c r="L263" s="92"/>
      <c r="M263" s="327"/>
      <c r="N263" s="327"/>
      <c r="O263" s="155"/>
      <c r="P263" s="155"/>
      <c r="Q263" s="155"/>
      <c r="R263" s="92"/>
      <c r="S263" s="255"/>
    </row>
    <row r="264" spans="1:19" ht="12.75">
      <c r="A264" s="83"/>
      <c r="B264" s="92"/>
      <c r="C264" s="92"/>
      <c r="D264" s="92"/>
      <c r="E264" s="227"/>
      <c r="F264" s="104"/>
      <c r="G264" s="104"/>
      <c r="H264" s="92"/>
      <c r="I264" s="92"/>
      <c r="J264" s="92"/>
      <c r="K264" s="92"/>
      <c r="L264" s="92"/>
      <c r="M264" s="327"/>
      <c r="N264" s="327"/>
      <c r="O264" s="155"/>
      <c r="P264" s="155"/>
      <c r="Q264" s="155"/>
      <c r="R264" s="92"/>
      <c r="S264" s="255"/>
    </row>
    <row r="265" spans="1:19" ht="12.75">
      <c r="A265" s="83"/>
      <c r="B265" s="92"/>
      <c r="C265" s="92"/>
      <c r="D265" s="92"/>
      <c r="E265" s="227"/>
      <c r="F265" s="104"/>
      <c r="G265" s="104"/>
      <c r="H265" s="92"/>
      <c r="I265" s="92"/>
      <c r="J265" s="92"/>
      <c r="K265" s="92"/>
      <c r="L265" s="92"/>
      <c r="M265" s="327"/>
      <c r="N265" s="327"/>
      <c r="O265" s="155"/>
      <c r="P265" s="155"/>
      <c r="Q265" s="155"/>
      <c r="R265" s="92"/>
      <c r="S265" s="255"/>
    </row>
    <row r="266" spans="1:19" ht="12.75">
      <c r="A266" s="82"/>
      <c r="B266" s="96"/>
      <c r="C266" s="96"/>
      <c r="D266" s="96"/>
      <c r="E266" s="231"/>
      <c r="F266" s="105"/>
      <c r="G266" s="105"/>
      <c r="H266" s="96"/>
      <c r="I266" s="96"/>
      <c r="J266" s="92"/>
      <c r="K266" s="92"/>
      <c r="L266" s="92"/>
      <c r="M266" s="327"/>
      <c r="N266" s="327"/>
      <c r="O266" s="155"/>
      <c r="P266" s="155"/>
      <c r="Q266" s="155"/>
      <c r="R266" s="92"/>
      <c r="S266" s="255"/>
    </row>
    <row r="267" spans="1:19" ht="12.75">
      <c r="A267" s="82"/>
      <c r="B267" s="96"/>
      <c r="C267" s="96"/>
      <c r="D267" s="96"/>
      <c r="E267" s="231"/>
      <c r="F267" s="105"/>
      <c r="G267" s="105"/>
      <c r="H267" s="96"/>
      <c r="I267" s="96"/>
      <c r="J267" s="92"/>
      <c r="K267" s="92"/>
      <c r="L267" s="92"/>
      <c r="M267" s="327"/>
      <c r="N267" s="327"/>
      <c r="O267" s="155"/>
      <c r="P267" s="155"/>
      <c r="Q267" s="155"/>
      <c r="R267" s="92"/>
      <c r="S267" s="255"/>
    </row>
    <row r="268" spans="1:19" ht="12.75">
      <c r="A268" s="82"/>
      <c r="B268" s="96"/>
      <c r="C268" s="96"/>
      <c r="D268" s="96"/>
      <c r="E268" s="231"/>
      <c r="F268" s="105"/>
      <c r="G268" s="105"/>
      <c r="H268" s="96"/>
      <c r="I268" s="96"/>
      <c r="J268" s="92"/>
      <c r="K268" s="92"/>
      <c r="L268" s="92"/>
      <c r="M268" s="327"/>
      <c r="N268" s="327"/>
      <c r="O268" s="155"/>
      <c r="P268" s="155"/>
      <c r="Q268" s="155"/>
      <c r="R268" s="92"/>
      <c r="S268" s="255"/>
    </row>
    <row r="269" spans="1:19" ht="12.75">
      <c r="A269" s="82"/>
      <c r="B269" s="96"/>
      <c r="C269" s="96"/>
      <c r="D269" s="96"/>
      <c r="E269" s="231"/>
      <c r="F269" s="105"/>
      <c r="G269" s="105"/>
      <c r="H269" s="96"/>
      <c r="I269" s="96"/>
      <c r="J269" s="92"/>
      <c r="K269" s="92"/>
      <c r="L269" s="92"/>
      <c r="M269" s="327"/>
      <c r="N269" s="327"/>
      <c r="O269" s="155"/>
      <c r="P269" s="155"/>
      <c r="Q269" s="155"/>
      <c r="R269" s="92"/>
      <c r="S269" s="255"/>
    </row>
    <row r="270" spans="1:19" ht="12.75">
      <c r="A270" s="82"/>
      <c r="B270" s="96"/>
      <c r="C270" s="96"/>
      <c r="D270" s="96"/>
      <c r="E270" s="231"/>
      <c r="F270" s="105"/>
      <c r="G270" s="105"/>
      <c r="H270" s="96"/>
      <c r="I270" s="96"/>
      <c r="J270" s="92"/>
      <c r="K270" s="92"/>
      <c r="L270" s="92"/>
      <c r="M270" s="327"/>
      <c r="N270" s="327"/>
      <c r="O270" s="155"/>
      <c r="P270" s="155"/>
      <c r="Q270" s="155"/>
      <c r="R270" s="92"/>
      <c r="S270" s="71"/>
    </row>
    <row r="271" spans="1:19" ht="12.75">
      <c r="A271" s="82"/>
      <c r="B271" s="96"/>
      <c r="C271" s="96"/>
      <c r="D271" s="96"/>
      <c r="E271" s="231"/>
      <c r="F271" s="105"/>
      <c r="G271" s="105"/>
      <c r="H271" s="96"/>
      <c r="I271" s="96"/>
      <c r="J271" s="92"/>
      <c r="K271" s="92"/>
      <c r="L271" s="92"/>
      <c r="M271" s="327"/>
      <c r="N271" s="327"/>
      <c r="O271" s="155"/>
      <c r="P271" s="155"/>
      <c r="Q271" s="155"/>
      <c r="R271" s="92"/>
      <c r="S271" s="71"/>
    </row>
    <row r="272" spans="1:19" ht="12.75">
      <c r="A272" s="82"/>
      <c r="B272" s="96"/>
      <c r="C272" s="96"/>
      <c r="D272" s="96"/>
      <c r="E272" s="231"/>
      <c r="F272" s="105"/>
      <c r="G272" s="105"/>
      <c r="H272" s="96"/>
      <c r="I272" s="96"/>
      <c r="J272" s="92"/>
      <c r="K272" s="92"/>
      <c r="L272" s="92"/>
      <c r="M272" s="327"/>
      <c r="N272" s="327"/>
      <c r="O272" s="155"/>
      <c r="P272" s="155"/>
      <c r="Q272" s="155"/>
      <c r="R272" s="92"/>
      <c r="S272" s="71"/>
    </row>
    <row r="273" spans="1:19" ht="12.75">
      <c r="A273" s="83"/>
      <c r="B273" s="92"/>
      <c r="C273" s="92"/>
      <c r="D273" s="92"/>
      <c r="E273" s="227"/>
      <c r="F273" s="104"/>
      <c r="G273" s="104"/>
      <c r="H273" s="92"/>
      <c r="I273" s="92"/>
      <c r="J273" s="92"/>
      <c r="K273" s="92"/>
      <c r="L273" s="92"/>
      <c r="M273" s="327"/>
      <c r="N273" s="327"/>
      <c r="O273" s="155"/>
      <c r="P273" s="155"/>
      <c r="Q273" s="155"/>
      <c r="R273" s="92"/>
      <c r="S273" s="71"/>
    </row>
    <row r="274" spans="1:19" ht="12.75">
      <c r="A274" s="82"/>
      <c r="B274" s="92"/>
      <c r="C274" s="92"/>
      <c r="D274" s="96"/>
      <c r="E274" s="231"/>
      <c r="F274" s="105"/>
      <c r="G274" s="105"/>
      <c r="H274" s="96"/>
      <c r="I274" s="96"/>
      <c r="J274" s="92"/>
      <c r="K274" s="92"/>
      <c r="L274" s="92"/>
      <c r="M274" s="327"/>
      <c r="N274" s="327"/>
      <c r="O274" s="155"/>
      <c r="P274" s="155"/>
      <c r="Q274" s="155"/>
      <c r="R274" s="92"/>
      <c r="S274" s="71"/>
    </row>
    <row r="275" spans="1:19" ht="12.75">
      <c r="A275" s="82"/>
      <c r="B275" s="97"/>
      <c r="C275" s="97"/>
      <c r="D275" s="97"/>
      <c r="E275" s="232"/>
      <c r="F275" s="97"/>
      <c r="G275" s="97"/>
      <c r="H275" s="96"/>
      <c r="I275" s="96"/>
      <c r="J275" s="92"/>
      <c r="K275" s="92"/>
      <c r="L275" s="92"/>
      <c r="M275" s="327"/>
      <c r="N275" s="327"/>
      <c r="O275" s="155"/>
      <c r="P275" s="155"/>
      <c r="Q275" s="155"/>
      <c r="R275" s="92"/>
      <c r="S275" s="256"/>
    </row>
    <row r="276" spans="2:19" ht="12.75">
      <c r="B276" s="92"/>
      <c r="C276" s="92"/>
      <c r="D276" s="92"/>
      <c r="E276" s="227"/>
      <c r="F276" s="92"/>
      <c r="G276" s="92"/>
      <c r="H276" s="92"/>
      <c r="I276" s="92"/>
      <c r="J276" s="92"/>
      <c r="K276" s="92"/>
      <c r="L276" s="92"/>
      <c r="M276" s="327"/>
      <c r="N276" s="327"/>
      <c r="O276" s="155"/>
      <c r="P276" s="155"/>
      <c r="Q276" s="155"/>
      <c r="R276" s="92"/>
      <c r="S276" s="71"/>
    </row>
    <row r="277" spans="1:19" ht="12.75">
      <c r="A277" s="86"/>
      <c r="B277" s="92"/>
      <c r="C277" s="92"/>
      <c r="D277" s="92"/>
      <c r="E277" s="227"/>
      <c r="F277" s="92"/>
      <c r="G277" s="92"/>
      <c r="H277" s="92"/>
      <c r="I277" s="92"/>
      <c r="J277" s="92"/>
      <c r="K277" s="92"/>
      <c r="L277" s="92"/>
      <c r="M277" s="327"/>
      <c r="N277" s="327"/>
      <c r="O277" s="155"/>
      <c r="P277" s="155"/>
      <c r="Q277" s="155"/>
      <c r="R277" s="92"/>
      <c r="S277" s="71"/>
    </row>
    <row r="278" spans="2:19" ht="12.75">
      <c r="B278" s="92"/>
      <c r="C278" s="92"/>
      <c r="D278" s="92"/>
      <c r="E278" s="227"/>
      <c r="F278" s="104"/>
      <c r="G278" s="104"/>
      <c r="H278" s="92"/>
      <c r="I278" s="92"/>
      <c r="J278" s="92"/>
      <c r="K278" s="92"/>
      <c r="L278" s="92"/>
      <c r="M278" s="327"/>
      <c r="N278" s="327"/>
      <c r="O278" s="155"/>
      <c r="P278" s="155"/>
      <c r="Q278" s="155"/>
      <c r="R278" s="92"/>
      <c r="S278" s="254"/>
    </row>
    <row r="279" spans="2:19" ht="12.75">
      <c r="B279" s="92"/>
      <c r="C279" s="92"/>
      <c r="D279" s="92"/>
      <c r="E279" s="227"/>
      <c r="F279" s="92"/>
      <c r="G279" s="92"/>
      <c r="H279" s="92"/>
      <c r="I279" s="92"/>
      <c r="J279" s="92"/>
      <c r="K279" s="92"/>
      <c r="L279" s="92"/>
      <c r="M279" s="327"/>
      <c r="N279" s="327"/>
      <c r="O279" s="155"/>
      <c r="P279" s="155"/>
      <c r="Q279" s="155"/>
      <c r="R279" s="92"/>
      <c r="S279" s="71"/>
    </row>
    <row r="280" spans="1:19" ht="12.75">
      <c r="A280" s="87"/>
      <c r="B280" s="98"/>
      <c r="C280" s="98"/>
      <c r="D280" s="98"/>
      <c r="E280" s="233"/>
      <c r="F280" s="107"/>
      <c r="G280" s="107"/>
      <c r="H280" s="98"/>
      <c r="I280" s="98"/>
      <c r="J280" s="92"/>
      <c r="K280" s="92"/>
      <c r="L280" s="92"/>
      <c r="M280" s="327"/>
      <c r="N280" s="327"/>
      <c r="O280" s="155"/>
      <c r="P280" s="155"/>
      <c r="Q280" s="155"/>
      <c r="R280" s="92"/>
      <c r="S280" s="71"/>
    </row>
    <row r="281" spans="2:19" ht="12.75">
      <c r="B281" s="92"/>
      <c r="C281" s="92"/>
      <c r="D281" s="92"/>
      <c r="E281" s="227"/>
      <c r="F281" s="92"/>
      <c r="G281" s="92"/>
      <c r="H281" s="92"/>
      <c r="I281" s="92"/>
      <c r="J281" s="92"/>
      <c r="K281" s="92"/>
      <c r="L281" s="92"/>
      <c r="M281" s="327"/>
      <c r="N281" s="327"/>
      <c r="O281" s="155"/>
      <c r="P281" s="155"/>
      <c r="Q281" s="155"/>
      <c r="R281" s="92"/>
      <c r="S281" s="71"/>
    </row>
    <row r="282" spans="2:19" ht="12.75">
      <c r="B282" s="92"/>
      <c r="C282" s="92"/>
      <c r="D282" s="92"/>
      <c r="E282" s="227"/>
      <c r="F282" s="92"/>
      <c r="G282" s="92"/>
      <c r="H282" s="92"/>
      <c r="I282" s="92"/>
      <c r="J282" s="92"/>
      <c r="K282" s="92"/>
      <c r="L282" s="92"/>
      <c r="M282" s="327"/>
      <c r="N282" s="327"/>
      <c r="O282" s="155"/>
      <c r="P282" s="155"/>
      <c r="Q282" s="155"/>
      <c r="R282" s="92"/>
      <c r="S282" s="71"/>
    </row>
    <row r="283" spans="2:19" ht="12.75">
      <c r="B283" s="92"/>
      <c r="C283" s="92"/>
      <c r="D283" s="92"/>
      <c r="E283" s="227"/>
      <c r="F283" s="92"/>
      <c r="G283" s="92"/>
      <c r="H283" s="92"/>
      <c r="I283" s="92"/>
      <c r="J283" s="92"/>
      <c r="K283" s="92"/>
      <c r="L283" s="92"/>
      <c r="M283" s="327"/>
      <c r="N283" s="327"/>
      <c r="O283" s="155"/>
      <c r="P283" s="155"/>
      <c r="Q283" s="155"/>
      <c r="R283" s="92"/>
      <c r="S283" s="71"/>
    </row>
    <row r="284" spans="2:19" ht="12.75">
      <c r="B284" s="92"/>
      <c r="C284" s="92"/>
      <c r="D284" s="92"/>
      <c r="E284" s="227"/>
      <c r="F284" s="92"/>
      <c r="G284" s="92"/>
      <c r="H284" s="92"/>
      <c r="I284" s="92"/>
      <c r="J284" s="92"/>
      <c r="K284" s="92"/>
      <c r="L284" s="92"/>
      <c r="M284" s="327"/>
      <c r="N284" s="327"/>
      <c r="O284" s="155"/>
      <c r="P284" s="155"/>
      <c r="Q284" s="155"/>
      <c r="R284" s="92"/>
      <c r="S284" s="71"/>
    </row>
  </sheetData>
  <sheetProtection/>
  <printOptions/>
  <pageMargins left="0.15748031496062992" right="0.2362204724409449" top="0.31496062992125984" bottom="0.6692913385826772" header="0.2362204724409449" footer="0.5118110236220472"/>
  <pageSetup fitToHeight="1" fitToWidth="1" horizontalDpi="600" verticalDpi="600" orientation="landscape" paperSize="9" scale="72" r:id="rId1"/>
  <ignoredErrors>
    <ignoredError sqref="D57:J57 D63:K63 B63 B5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7.7109375" style="76" customWidth="1"/>
    <col min="2" max="4" width="9.7109375" style="90" customWidth="1"/>
    <col min="5" max="5" width="9.7109375" style="128" customWidth="1"/>
    <col min="6" max="12" width="9.7109375" style="90" customWidth="1"/>
    <col min="13" max="14" width="9.7109375" style="317" customWidth="1"/>
    <col min="15" max="16" width="9.7109375" style="148" customWidth="1"/>
    <col min="17" max="17" width="10.421875" style="148" customWidth="1"/>
    <col min="18" max="19" width="9.7109375" style="90" customWidth="1"/>
    <col min="20" max="20" width="9.140625" style="2" customWidth="1"/>
    <col min="21" max="21" width="9.8515625" style="2" customWidth="1"/>
    <col min="22" max="24" width="9.140625" style="2" customWidth="1"/>
    <col min="25" max="25" width="17.8515625" style="2" customWidth="1"/>
    <col min="26" max="16384" width="9.140625" style="2" customWidth="1"/>
  </cols>
  <sheetData>
    <row r="1" ht="12.75">
      <c r="A1" s="16" t="s">
        <v>84</v>
      </c>
    </row>
    <row r="2" spans="1:19" ht="13.5">
      <c r="A2" s="11" t="s">
        <v>69</v>
      </c>
      <c r="B2" s="49"/>
      <c r="C2" s="49"/>
      <c r="D2" s="49"/>
      <c r="E2" s="129"/>
      <c r="F2" s="49"/>
      <c r="G2" s="49"/>
      <c r="H2" s="49"/>
      <c r="I2" s="49"/>
      <c r="J2" s="49"/>
      <c r="K2" s="49"/>
      <c r="L2" s="49"/>
      <c r="M2" s="298"/>
      <c r="N2" s="298"/>
      <c r="O2" s="149"/>
      <c r="P2" s="149"/>
      <c r="Q2" s="149"/>
      <c r="R2" s="49"/>
      <c r="S2" s="49"/>
    </row>
    <row r="3" spans="1:19" ht="12.75">
      <c r="A3" s="62" t="s">
        <v>9</v>
      </c>
      <c r="B3" s="91"/>
      <c r="C3" s="91"/>
      <c r="D3" s="91"/>
      <c r="E3" s="130"/>
      <c r="F3" s="91"/>
      <c r="G3" s="91"/>
      <c r="H3" s="91"/>
      <c r="I3" s="91"/>
      <c r="J3" s="91"/>
      <c r="K3" s="91"/>
      <c r="L3" s="91"/>
      <c r="M3" s="318"/>
      <c r="N3" s="318"/>
      <c r="O3" s="150"/>
      <c r="P3" s="150"/>
      <c r="Q3" s="150"/>
      <c r="R3" s="91"/>
      <c r="S3" s="91"/>
    </row>
    <row r="4" spans="1:26" ht="39">
      <c r="A4" s="257" t="s">
        <v>0</v>
      </c>
      <c r="B4" s="247" t="s">
        <v>85</v>
      </c>
      <c r="C4" s="242" t="s">
        <v>3</v>
      </c>
      <c r="D4" s="242" t="s">
        <v>10</v>
      </c>
      <c r="E4" s="269" t="s">
        <v>26</v>
      </c>
      <c r="F4" s="242" t="s">
        <v>15</v>
      </c>
      <c r="G4" s="242" t="s">
        <v>5</v>
      </c>
      <c r="H4" s="242" t="s">
        <v>11</v>
      </c>
      <c r="I4" s="242" t="s">
        <v>12</v>
      </c>
      <c r="J4" s="242" t="s">
        <v>6</v>
      </c>
      <c r="K4" s="242" t="s">
        <v>13</v>
      </c>
      <c r="L4" s="242" t="s">
        <v>18</v>
      </c>
      <c r="M4" s="294" t="s">
        <v>97</v>
      </c>
      <c r="N4" s="330" t="s">
        <v>98</v>
      </c>
      <c r="O4" s="244" t="s">
        <v>7</v>
      </c>
      <c r="P4" s="244" t="s">
        <v>19</v>
      </c>
      <c r="Q4" s="245" t="s">
        <v>28</v>
      </c>
      <c r="R4" s="247" t="s">
        <v>29</v>
      </c>
      <c r="S4" s="247" t="s">
        <v>30</v>
      </c>
      <c r="T4" s="7"/>
      <c r="U4" s="7"/>
      <c r="V4" s="20"/>
      <c r="W4" s="20"/>
      <c r="X4" s="20"/>
      <c r="Y4" s="69"/>
      <c r="Z4" s="69"/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 s="295"/>
      <c r="N5" s="295"/>
      <c r="O5"/>
      <c r="P5"/>
      <c r="Q5"/>
      <c r="R5"/>
      <c r="S5"/>
      <c r="T5" s="7"/>
      <c r="U5" s="7"/>
      <c r="V5" s="20"/>
      <c r="W5" s="20"/>
      <c r="X5" s="20"/>
      <c r="Y5" s="69"/>
      <c r="Z5" s="69"/>
    </row>
    <row r="6" spans="1:26" ht="12.75">
      <c r="A6" s="201" t="s">
        <v>35</v>
      </c>
      <c r="B6" s="120">
        <v>0</v>
      </c>
      <c r="C6" s="120">
        <v>0</v>
      </c>
      <c r="D6" s="120">
        <v>0</v>
      </c>
      <c r="E6" s="203">
        <v>0.236385</v>
      </c>
      <c r="F6" s="120">
        <v>3</v>
      </c>
      <c r="G6" s="120">
        <v>0</v>
      </c>
      <c r="H6" s="120">
        <v>0</v>
      </c>
      <c r="I6" s="120">
        <v>0</v>
      </c>
      <c r="J6" s="120">
        <v>3</v>
      </c>
      <c r="K6" s="266">
        <f>D6+I6</f>
        <v>0</v>
      </c>
      <c r="L6" s="267">
        <f aca="true" t="shared" si="0" ref="L6:L57">C6+G6+F6</f>
        <v>3</v>
      </c>
      <c r="M6" s="296">
        <f aca="true" t="shared" si="1" ref="M6:M37">IF(B6="",0,B6/E6)</f>
        <v>0</v>
      </c>
      <c r="N6" s="296">
        <f aca="true" t="shared" si="2" ref="N6:N37">IF(J6="",0,J6/E6)</f>
        <v>12.691160606637476</v>
      </c>
      <c r="O6" s="268">
        <f aca="true" t="shared" si="3" ref="O6:O37">IF(E6="",0,C6/E6)</f>
        <v>0</v>
      </c>
      <c r="P6" s="268">
        <f>IF(E6="",0,L6/E6)</f>
        <v>12.691160606637476</v>
      </c>
      <c r="Q6" s="268">
        <f aca="true" t="shared" si="4" ref="Q6:Q37">IF(E6="",0,(C6+G6)/E6)</f>
        <v>0</v>
      </c>
      <c r="R6" s="267">
        <f aca="true" t="shared" si="5" ref="R6:R37">IF(E6="",0,(K6+H6)/E6)</f>
        <v>0</v>
      </c>
      <c r="S6" s="267">
        <f aca="true" t="shared" si="6" ref="S6:S37">IF((C6+G6)=0,0,(K6+H6)/(C6+G6))</f>
        <v>0</v>
      </c>
      <c r="T6" s="7"/>
      <c r="U6" s="7"/>
      <c r="V6" s="20"/>
      <c r="W6" s="20"/>
      <c r="X6" s="20"/>
      <c r="Y6" s="69"/>
      <c r="Z6" s="69"/>
    </row>
    <row r="7" spans="1:26" ht="12.75">
      <c r="A7" s="201" t="s">
        <v>58</v>
      </c>
      <c r="B7" s="120">
        <v>0</v>
      </c>
      <c r="C7" s="120">
        <v>0</v>
      </c>
      <c r="D7" s="120">
        <v>0</v>
      </c>
      <c r="E7" s="203">
        <v>3.304969</v>
      </c>
      <c r="F7" s="120">
        <v>2</v>
      </c>
      <c r="G7" s="120">
        <v>1</v>
      </c>
      <c r="H7" s="120">
        <v>286</v>
      </c>
      <c r="I7" s="120">
        <v>0</v>
      </c>
      <c r="J7" s="120">
        <v>1</v>
      </c>
      <c r="K7" s="266">
        <f aca="true" t="shared" si="7" ref="K7:K55">D7+I7</f>
        <v>0</v>
      </c>
      <c r="L7" s="267">
        <f t="shared" si="0"/>
        <v>3</v>
      </c>
      <c r="M7" s="319">
        <f t="shared" si="1"/>
        <v>0</v>
      </c>
      <c r="N7" s="319">
        <f t="shared" si="2"/>
        <v>0.30257469888522404</v>
      </c>
      <c r="O7" s="268">
        <f t="shared" si="3"/>
        <v>0</v>
      </c>
      <c r="P7" s="268">
        <f aca="true" t="shared" si="8" ref="P7:P55">IF(E7="",0,L7/E7)</f>
        <v>0.9077240966556721</v>
      </c>
      <c r="Q7" s="268">
        <f t="shared" si="4"/>
        <v>0.30257469888522404</v>
      </c>
      <c r="R7" s="267">
        <f t="shared" si="5"/>
        <v>86.53636388117408</v>
      </c>
      <c r="S7" s="267">
        <f t="shared" si="6"/>
        <v>286</v>
      </c>
      <c r="T7" s="7"/>
      <c r="U7" s="7"/>
      <c r="V7" s="20"/>
      <c r="W7" s="20"/>
      <c r="X7" s="20"/>
      <c r="Y7" s="69"/>
      <c r="Z7" s="69"/>
    </row>
    <row r="8" spans="1:26" ht="12.75">
      <c r="A8" s="201" t="s">
        <v>64</v>
      </c>
      <c r="B8" s="120">
        <v>0</v>
      </c>
      <c r="C8" s="120">
        <v>0</v>
      </c>
      <c r="D8" s="120">
        <v>0</v>
      </c>
      <c r="E8" s="203">
        <v>0.02265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266">
        <f t="shared" si="7"/>
        <v>0</v>
      </c>
      <c r="L8" s="267">
        <f t="shared" si="0"/>
        <v>0</v>
      </c>
      <c r="M8" s="319">
        <f t="shared" si="1"/>
        <v>0</v>
      </c>
      <c r="N8" s="319">
        <f t="shared" si="2"/>
        <v>0</v>
      </c>
      <c r="O8" s="268">
        <f t="shared" si="3"/>
        <v>0</v>
      </c>
      <c r="P8" s="268">
        <f t="shared" si="8"/>
        <v>0</v>
      </c>
      <c r="Q8" s="268">
        <f t="shared" si="4"/>
        <v>0</v>
      </c>
      <c r="R8" s="267">
        <f t="shared" si="5"/>
        <v>0</v>
      </c>
      <c r="S8" s="267">
        <f t="shared" si="6"/>
        <v>0</v>
      </c>
      <c r="T8" s="7"/>
      <c r="U8" s="7"/>
      <c r="V8" s="20"/>
      <c r="W8" s="20"/>
      <c r="X8" s="20"/>
      <c r="Y8" s="69"/>
      <c r="Z8" s="69"/>
    </row>
    <row r="9" spans="1:26" ht="12.75">
      <c r="A9" s="201" t="s">
        <v>86</v>
      </c>
      <c r="B9" s="120">
        <v>0</v>
      </c>
      <c r="C9" s="120">
        <v>1</v>
      </c>
      <c r="D9" s="120">
        <v>54</v>
      </c>
      <c r="E9" s="203">
        <v>0.064787</v>
      </c>
      <c r="F9" s="120">
        <v>9</v>
      </c>
      <c r="G9" s="120">
        <v>7</v>
      </c>
      <c r="H9" s="120">
        <v>123</v>
      </c>
      <c r="I9" s="120">
        <v>12</v>
      </c>
      <c r="J9" s="120">
        <v>2</v>
      </c>
      <c r="K9" s="266">
        <f t="shared" si="7"/>
        <v>66</v>
      </c>
      <c r="L9" s="267">
        <f t="shared" si="0"/>
        <v>17</v>
      </c>
      <c r="M9" s="319">
        <f t="shared" si="1"/>
        <v>0</v>
      </c>
      <c r="N9" s="319">
        <f t="shared" si="2"/>
        <v>30.870390664793863</v>
      </c>
      <c r="O9" s="268">
        <f t="shared" si="3"/>
        <v>15.435195332396932</v>
      </c>
      <c r="P9" s="268">
        <f t="shared" si="8"/>
        <v>262.39832065074785</v>
      </c>
      <c r="Q9" s="268">
        <f t="shared" si="4"/>
        <v>123.48156265917545</v>
      </c>
      <c r="R9" s="267">
        <f t="shared" si="5"/>
        <v>2917.25191782302</v>
      </c>
      <c r="S9" s="267">
        <f t="shared" si="6"/>
        <v>23.625</v>
      </c>
      <c r="T9" s="7"/>
      <c r="U9" s="7"/>
      <c r="V9" s="20"/>
      <c r="W9" s="20"/>
      <c r="X9" s="20"/>
      <c r="Y9" s="69"/>
      <c r="Z9" s="69"/>
    </row>
    <row r="10" spans="1:26" ht="12.75">
      <c r="A10" s="201" t="s">
        <v>65</v>
      </c>
      <c r="B10" s="120">
        <v>0</v>
      </c>
      <c r="C10" s="120">
        <v>1</v>
      </c>
      <c r="D10" s="120">
        <v>26</v>
      </c>
      <c r="E10" s="203">
        <v>0.133296</v>
      </c>
      <c r="F10" s="120">
        <v>0</v>
      </c>
      <c r="G10" s="120">
        <v>0</v>
      </c>
      <c r="H10" s="120">
        <v>0</v>
      </c>
      <c r="I10" s="120">
        <v>0</v>
      </c>
      <c r="J10" s="120">
        <v>2</v>
      </c>
      <c r="K10" s="266">
        <f t="shared" si="7"/>
        <v>26</v>
      </c>
      <c r="L10" s="267">
        <f t="shared" si="0"/>
        <v>1</v>
      </c>
      <c r="M10" s="319">
        <f t="shared" si="1"/>
        <v>0</v>
      </c>
      <c r="N10" s="319">
        <f t="shared" si="2"/>
        <v>15.004201176329373</v>
      </c>
      <c r="O10" s="268">
        <f t="shared" si="3"/>
        <v>7.502100588164686</v>
      </c>
      <c r="P10" s="268">
        <f t="shared" si="8"/>
        <v>7.502100588164686</v>
      </c>
      <c r="Q10" s="268">
        <f t="shared" si="4"/>
        <v>7.502100588164686</v>
      </c>
      <c r="R10" s="267">
        <f t="shared" si="5"/>
        <v>195.05461529228185</v>
      </c>
      <c r="S10" s="267">
        <f t="shared" si="6"/>
        <v>26</v>
      </c>
      <c r="T10" s="7"/>
      <c r="U10" s="7"/>
      <c r="V10" s="20"/>
      <c r="W10" s="20"/>
      <c r="X10" s="20"/>
      <c r="Y10" s="69"/>
      <c r="Z10" s="69"/>
    </row>
    <row r="11" spans="1:26" ht="12.75">
      <c r="A11" s="201" t="s">
        <v>37</v>
      </c>
      <c r="B11" s="120">
        <v>0</v>
      </c>
      <c r="C11" s="120">
        <v>3</v>
      </c>
      <c r="D11" s="120">
        <v>170</v>
      </c>
      <c r="E11" s="203">
        <v>0.04064</v>
      </c>
      <c r="F11" s="120">
        <v>2</v>
      </c>
      <c r="G11" s="120">
        <v>0</v>
      </c>
      <c r="H11" s="120">
        <v>0</v>
      </c>
      <c r="I11" s="120">
        <v>0</v>
      </c>
      <c r="J11" s="120">
        <v>2</v>
      </c>
      <c r="K11" s="266">
        <f t="shared" si="7"/>
        <v>170</v>
      </c>
      <c r="L11" s="267">
        <f t="shared" si="0"/>
        <v>5</v>
      </c>
      <c r="M11" s="319">
        <f t="shared" si="1"/>
        <v>0</v>
      </c>
      <c r="N11" s="319">
        <f t="shared" si="2"/>
        <v>49.212598425196845</v>
      </c>
      <c r="O11" s="268">
        <f t="shared" si="3"/>
        <v>73.81889763779527</v>
      </c>
      <c r="P11" s="268">
        <f t="shared" si="8"/>
        <v>123.03149606299212</v>
      </c>
      <c r="Q11" s="268">
        <f t="shared" si="4"/>
        <v>73.81889763779527</v>
      </c>
      <c r="R11" s="267">
        <f t="shared" si="5"/>
        <v>4183.070866141732</v>
      </c>
      <c r="S11" s="267">
        <f t="shared" si="6"/>
        <v>56.666666666666664</v>
      </c>
      <c r="T11" s="7"/>
      <c r="U11" s="7"/>
      <c r="V11" s="20"/>
      <c r="W11" s="20"/>
      <c r="X11" s="20"/>
      <c r="Y11" s="69"/>
      <c r="Z11" s="69"/>
    </row>
    <row r="12" spans="1:26" ht="12.75">
      <c r="A12" s="201" t="s">
        <v>87</v>
      </c>
      <c r="B12" s="120">
        <v>0</v>
      </c>
      <c r="C12" s="120">
        <v>0</v>
      </c>
      <c r="D12" s="120">
        <v>0</v>
      </c>
      <c r="E12" s="203">
        <v>0.055312</v>
      </c>
      <c r="F12" s="120">
        <v>0</v>
      </c>
      <c r="G12" s="120">
        <v>0</v>
      </c>
      <c r="H12" s="120">
        <v>0</v>
      </c>
      <c r="I12" s="120">
        <v>0</v>
      </c>
      <c r="J12" s="120">
        <v>1</v>
      </c>
      <c r="K12" s="266">
        <f t="shared" si="7"/>
        <v>0</v>
      </c>
      <c r="L12" s="267">
        <f t="shared" si="0"/>
        <v>0</v>
      </c>
      <c r="M12" s="319">
        <f t="shared" si="1"/>
        <v>0</v>
      </c>
      <c r="N12" s="319">
        <f t="shared" si="2"/>
        <v>18.079259473531962</v>
      </c>
      <c r="O12" s="268">
        <f t="shared" si="3"/>
        <v>0</v>
      </c>
      <c r="P12" s="268">
        <f t="shared" si="8"/>
        <v>0</v>
      </c>
      <c r="Q12" s="268">
        <f t="shared" si="4"/>
        <v>0</v>
      </c>
      <c r="R12" s="267">
        <f t="shared" si="5"/>
        <v>0</v>
      </c>
      <c r="S12" s="267">
        <f t="shared" si="6"/>
        <v>0</v>
      </c>
      <c r="T12" s="7"/>
      <c r="U12" s="7"/>
      <c r="V12" s="20"/>
      <c r="W12" s="20"/>
      <c r="X12" s="20"/>
      <c r="Y12" s="69"/>
      <c r="Z12" s="69"/>
    </row>
    <row r="13" spans="1:26" ht="12.75">
      <c r="A13" s="201" t="s">
        <v>38</v>
      </c>
      <c r="B13" s="120">
        <v>0</v>
      </c>
      <c r="C13" s="120">
        <v>0</v>
      </c>
      <c r="D13" s="120">
        <v>0</v>
      </c>
      <c r="E13" s="203">
        <v>0.1823</v>
      </c>
      <c r="F13" s="120">
        <v>1</v>
      </c>
      <c r="G13" s="120">
        <v>0</v>
      </c>
      <c r="H13" s="120">
        <v>0</v>
      </c>
      <c r="I13" s="120">
        <v>0</v>
      </c>
      <c r="J13" s="120">
        <v>2</v>
      </c>
      <c r="K13" s="266">
        <f t="shared" si="7"/>
        <v>0</v>
      </c>
      <c r="L13" s="267">
        <f t="shared" si="0"/>
        <v>1</v>
      </c>
      <c r="M13" s="319">
        <f t="shared" si="1"/>
        <v>0</v>
      </c>
      <c r="N13" s="319">
        <f t="shared" si="2"/>
        <v>10.970927043335163</v>
      </c>
      <c r="O13" s="268">
        <f t="shared" si="3"/>
        <v>0</v>
      </c>
      <c r="P13" s="268">
        <f t="shared" si="8"/>
        <v>5.485463521667581</v>
      </c>
      <c r="Q13" s="268">
        <f t="shared" si="4"/>
        <v>0</v>
      </c>
      <c r="R13" s="267">
        <f t="shared" si="5"/>
        <v>0</v>
      </c>
      <c r="S13" s="267">
        <f t="shared" si="6"/>
        <v>0</v>
      </c>
      <c r="T13" s="7"/>
      <c r="U13" s="7"/>
      <c r="V13" s="20"/>
      <c r="W13" s="20"/>
      <c r="X13" s="20"/>
      <c r="Y13" s="69"/>
      <c r="Z13" s="69"/>
    </row>
    <row r="14" spans="1:26" ht="12.75">
      <c r="A14" s="201" t="s">
        <v>39</v>
      </c>
      <c r="B14" s="120">
        <v>0</v>
      </c>
      <c r="C14" s="120">
        <v>2</v>
      </c>
      <c r="D14" s="120">
        <v>2</v>
      </c>
      <c r="E14" s="203">
        <v>0.637479</v>
      </c>
      <c r="F14" s="120">
        <v>5</v>
      </c>
      <c r="G14" s="120">
        <v>6</v>
      </c>
      <c r="H14" s="120">
        <v>302</v>
      </c>
      <c r="I14" s="120">
        <v>1</v>
      </c>
      <c r="J14" s="120">
        <v>9</v>
      </c>
      <c r="K14" s="266">
        <f t="shared" si="7"/>
        <v>3</v>
      </c>
      <c r="L14" s="267">
        <f t="shared" si="0"/>
        <v>13</v>
      </c>
      <c r="M14" s="319">
        <f t="shared" si="1"/>
        <v>0</v>
      </c>
      <c r="N14" s="319">
        <f t="shared" si="2"/>
        <v>14.118112126046505</v>
      </c>
      <c r="O14" s="268">
        <f t="shared" si="3"/>
        <v>3.1373582502325568</v>
      </c>
      <c r="P14" s="268">
        <f t="shared" si="8"/>
        <v>20.39282862651162</v>
      </c>
      <c r="Q14" s="268">
        <f t="shared" si="4"/>
        <v>12.549433000930227</v>
      </c>
      <c r="R14" s="267">
        <f t="shared" si="5"/>
        <v>478.4471331604649</v>
      </c>
      <c r="S14" s="267">
        <f t="shared" si="6"/>
        <v>38.125</v>
      </c>
      <c r="T14" s="7"/>
      <c r="U14" s="7"/>
      <c r="V14" s="20"/>
      <c r="W14" s="20"/>
      <c r="X14" s="20"/>
      <c r="Y14" s="69"/>
      <c r="Z14" s="69"/>
    </row>
    <row r="15" spans="1:26" ht="12.75">
      <c r="A15" s="201" t="s">
        <v>1</v>
      </c>
      <c r="B15" s="120">
        <v>0</v>
      </c>
      <c r="C15" s="120">
        <v>0</v>
      </c>
      <c r="D15" s="120">
        <v>0</v>
      </c>
      <c r="E15" s="203">
        <v>0.229665</v>
      </c>
      <c r="F15" s="120">
        <v>1</v>
      </c>
      <c r="G15" s="120">
        <v>0</v>
      </c>
      <c r="H15" s="120">
        <v>0</v>
      </c>
      <c r="I15" s="120">
        <v>0</v>
      </c>
      <c r="J15" s="120">
        <v>1</v>
      </c>
      <c r="K15" s="266">
        <f t="shared" si="7"/>
        <v>0</v>
      </c>
      <c r="L15" s="267">
        <f t="shared" si="0"/>
        <v>1</v>
      </c>
      <c r="M15" s="319">
        <f t="shared" si="1"/>
        <v>0</v>
      </c>
      <c r="N15" s="319">
        <f t="shared" si="2"/>
        <v>4.354168027344175</v>
      </c>
      <c r="O15" s="268">
        <f t="shared" si="3"/>
        <v>0</v>
      </c>
      <c r="P15" s="268">
        <f t="shared" si="8"/>
        <v>4.354168027344175</v>
      </c>
      <c r="Q15" s="268">
        <f t="shared" si="4"/>
        <v>0</v>
      </c>
      <c r="R15" s="267">
        <f t="shared" si="5"/>
        <v>0</v>
      </c>
      <c r="S15" s="267">
        <f t="shared" si="6"/>
        <v>0</v>
      </c>
      <c r="T15" s="7"/>
      <c r="U15" s="7"/>
      <c r="V15" s="20"/>
      <c r="W15" s="20"/>
      <c r="X15" s="20"/>
      <c r="Y15" s="69"/>
      <c r="Z15" s="69"/>
    </row>
    <row r="16" spans="1:26" ht="12.75">
      <c r="A16" s="201" t="s">
        <v>40</v>
      </c>
      <c r="B16" s="120">
        <v>0</v>
      </c>
      <c r="C16" s="120">
        <v>0</v>
      </c>
      <c r="D16" s="120">
        <v>0</v>
      </c>
      <c r="E16" s="203">
        <v>0.066923</v>
      </c>
      <c r="F16" s="120">
        <v>2</v>
      </c>
      <c r="G16" s="120">
        <v>0</v>
      </c>
      <c r="H16" s="120">
        <v>0</v>
      </c>
      <c r="I16" s="120">
        <v>0</v>
      </c>
      <c r="J16" s="120">
        <v>0</v>
      </c>
      <c r="K16" s="266">
        <f t="shared" si="7"/>
        <v>0</v>
      </c>
      <c r="L16" s="267">
        <f t="shared" si="0"/>
        <v>2</v>
      </c>
      <c r="M16" s="319">
        <f t="shared" si="1"/>
        <v>0</v>
      </c>
      <c r="N16" s="319">
        <f t="shared" si="2"/>
        <v>0</v>
      </c>
      <c r="O16" s="268">
        <f t="shared" si="3"/>
        <v>0</v>
      </c>
      <c r="P16" s="268">
        <f t="shared" si="8"/>
        <v>29.885091821944624</v>
      </c>
      <c r="Q16" s="268">
        <f t="shared" si="4"/>
        <v>0</v>
      </c>
      <c r="R16" s="267">
        <f t="shared" si="5"/>
        <v>0</v>
      </c>
      <c r="S16" s="267">
        <f t="shared" si="6"/>
        <v>0</v>
      </c>
      <c r="T16" s="7"/>
      <c r="U16" s="7"/>
      <c r="V16" s="20"/>
      <c r="W16" s="20"/>
      <c r="X16" s="20"/>
      <c r="Y16" s="69"/>
      <c r="Z16" s="69"/>
    </row>
    <row r="17" spans="1:26" ht="12.75">
      <c r="A17" s="201" t="s">
        <v>88</v>
      </c>
      <c r="B17" s="120">
        <v>0</v>
      </c>
      <c r="C17" s="120">
        <v>0</v>
      </c>
      <c r="D17" s="120">
        <v>0</v>
      </c>
      <c r="E17" s="203">
        <v>0.074221</v>
      </c>
      <c r="F17" s="120">
        <v>0</v>
      </c>
      <c r="G17" s="120">
        <v>0</v>
      </c>
      <c r="H17" s="120">
        <v>0</v>
      </c>
      <c r="I17" s="120">
        <v>0</v>
      </c>
      <c r="J17" s="120">
        <v>2</v>
      </c>
      <c r="K17" s="266">
        <f t="shared" si="7"/>
        <v>0</v>
      </c>
      <c r="L17" s="267">
        <f t="shared" si="0"/>
        <v>0</v>
      </c>
      <c r="M17" s="319">
        <f t="shared" si="1"/>
        <v>0</v>
      </c>
      <c r="N17" s="319">
        <f t="shared" si="2"/>
        <v>26.94655151506986</v>
      </c>
      <c r="O17" s="268">
        <f t="shared" si="3"/>
        <v>0</v>
      </c>
      <c r="P17" s="268">
        <f t="shared" si="8"/>
        <v>0</v>
      </c>
      <c r="Q17" s="268">
        <f t="shared" si="4"/>
        <v>0</v>
      </c>
      <c r="R17" s="267">
        <f t="shared" si="5"/>
        <v>0</v>
      </c>
      <c r="S17" s="267">
        <f t="shared" si="6"/>
        <v>0</v>
      </c>
      <c r="T17" s="7"/>
      <c r="U17" s="7"/>
      <c r="V17" s="20"/>
      <c r="W17" s="20"/>
      <c r="X17" s="20"/>
      <c r="Y17" s="69"/>
      <c r="Z17" s="69"/>
    </row>
    <row r="18" spans="1:26" ht="12.75">
      <c r="A18" s="201" t="s">
        <v>2</v>
      </c>
      <c r="B18" s="120">
        <v>0</v>
      </c>
      <c r="C18" s="120">
        <v>0</v>
      </c>
      <c r="D18" s="120">
        <v>0</v>
      </c>
      <c r="E18" s="203">
        <v>0.470815</v>
      </c>
      <c r="F18" s="120">
        <v>5</v>
      </c>
      <c r="G18" s="120">
        <v>0</v>
      </c>
      <c r="H18" s="120">
        <v>0</v>
      </c>
      <c r="I18" s="120">
        <v>0</v>
      </c>
      <c r="J18" s="120">
        <v>0</v>
      </c>
      <c r="K18" s="266">
        <f t="shared" si="7"/>
        <v>0</v>
      </c>
      <c r="L18" s="267">
        <f t="shared" si="0"/>
        <v>5</v>
      </c>
      <c r="M18" s="319">
        <f t="shared" si="1"/>
        <v>0</v>
      </c>
      <c r="N18" s="319">
        <f t="shared" si="2"/>
        <v>0</v>
      </c>
      <c r="O18" s="268">
        <f t="shared" si="3"/>
        <v>0</v>
      </c>
      <c r="P18" s="268">
        <f t="shared" si="8"/>
        <v>10.619882544099063</v>
      </c>
      <c r="Q18" s="268">
        <f t="shared" si="4"/>
        <v>0</v>
      </c>
      <c r="R18" s="267">
        <f t="shared" si="5"/>
        <v>0</v>
      </c>
      <c r="S18" s="267">
        <f t="shared" si="6"/>
        <v>0</v>
      </c>
      <c r="T18" s="7"/>
      <c r="U18" s="7"/>
      <c r="V18" s="20"/>
      <c r="W18" s="20"/>
      <c r="X18" s="20"/>
      <c r="Y18" s="69"/>
      <c r="Z18" s="69"/>
    </row>
    <row r="19" spans="1:26" ht="12.75">
      <c r="A19" s="201" t="s">
        <v>66</v>
      </c>
      <c r="B19" s="120">
        <v>0</v>
      </c>
      <c r="C19" s="120">
        <v>0</v>
      </c>
      <c r="D19" s="120">
        <v>0</v>
      </c>
      <c r="E19" s="203">
        <v>0.050856</v>
      </c>
      <c r="F19" s="120">
        <v>0</v>
      </c>
      <c r="G19" s="120">
        <v>0</v>
      </c>
      <c r="H19" s="120">
        <v>0</v>
      </c>
      <c r="I19" s="120">
        <v>0</v>
      </c>
      <c r="J19" s="120">
        <v>1</v>
      </c>
      <c r="K19" s="266">
        <f t="shared" si="7"/>
        <v>0</v>
      </c>
      <c r="L19" s="267">
        <f t="shared" si="0"/>
        <v>0</v>
      </c>
      <c r="M19" s="319">
        <f t="shared" si="1"/>
        <v>0</v>
      </c>
      <c r="N19" s="319">
        <f t="shared" si="2"/>
        <v>19.66336322164543</v>
      </c>
      <c r="O19" s="268">
        <f t="shared" si="3"/>
        <v>0</v>
      </c>
      <c r="P19" s="268">
        <f t="shared" si="8"/>
        <v>0</v>
      </c>
      <c r="Q19" s="268">
        <f t="shared" si="4"/>
        <v>0</v>
      </c>
      <c r="R19" s="267">
        <f t="shared" si="5"/>
        <v>0</v>
      </c>
      <c r="S19" s="267">
        <f t="shared" si="6"/>
        <v>0</v>
      </c>
      <c r="T19" s="7"/>
      <c r="U19" s="7"/>
      <c r="V19" s="20"/>
      <c r="W19" s="20"/>
      <c r="X19" s="20"/>
      <c r="Y19" s="69"/>
      <c r="Z19" s="69"/>
    </row>
    <row r="20" spans="1:26" ht="12.75">
      <c r="A20" s="201" t="s">
        <v>23</v>
      </c>
      <c r="B20" s="120">
        <v>0</v>
      </c>
      <c r="C20" s="120">
        <v>1</v>
      </c>
      <c r="D20" s="120">
        <v>1</v>
      </c>
      <c r="E20" s="203">
        <v>0.082562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266">
        <f t="shared" si="7"/>
        <v>1</v>
      </c>
      <c r="L20" s="267">
        <f t="shared" si="0"/>
        <v>2</v>
      </c>
      <c r="M20" s="319">
        <f t="shared" si="1"/>
        <v>0</v>
      </c>
      <c r="N20" s="319">
        <f t="shared" si="2"/>
        <v>0</v>
      </c>
      <c r="O20" s="268">
        <f t="shared" si="3"/>
        <v>12.112109687265328</v>
      </c>
      <c r="P20" s="268">
        <f t="shared" si="8"/>
        <v>24.224219374530655</v>
      </c>
      <c r="Q20" s="268">
        <f t="shared" si="4"/>
        <v>12.112109687265328</v>
      </c>
      <c r="R20" s="267">
        <f t="shared" si="5"/>
        <v>12.112109687265328</v>
      </c>
      <c r="S20" s="267">
        <f t="shared" si="6"/>
        <v>1</v>
      </c>
      <c r="T20" s="7"/>
      <c r="U20" s="7"/>
      <c r="V20" s="20"/>
      <c r="W20" s="20"/>
      <c r="X20" s="20"/>
      <c r="Y20" s="69"/>
      <c r="Z20" s="69"/>
    </row>
    <row r="21" spans="1:26" ht="12.75">
      <c r="A21" s="201" t="s">
        <v>89</v>
      </c>
      <c r="B21" s="120">
        <v>0</v>
      </c>
      <c r="C21" s="120">
        <v>0</v>
      </c>
      <c r="D21" s="120">
        <v>0</v>
      </c>
      <c r="E21" s="203">
        <v>0.031252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266">
        <f t="shared" si="7"/>
        <v>0</v>
      </c>
      <c r="L21" s="267">
        <f t="shared" si="0"/>
        <v>1</v>
      </c>
      <c r="M21" s="319">
        <f t="shared" si="1"/>
        <v>0</v>
      </c>
      <c r="N21" s="319">
        <f t="shared" si="2"/>
        <v>0</v>
      </c>
      <c r="O21" s="268">
        <f t="shared" si="3"/>
        <v>0</v>
      </c>
      <c r="P21" s="268">
        <f t="shared" si="8"/>
        <v>31.99795213106361</v>
      </c>
      <c r="Q21" s="268">
        <f t="shared" si="4"/>
        <v>0</v>
      </c>
      <c r="R21" s="267">
        <f t="shared" si="5"/>
        <v>0</v>
      </c>
      <c r="S21" s="267">
        <f t="shared" si="6"/>
        <v>0</v>
      </c>
      <c r="T21" s="7"/>
      <c r="U21" s="7"/>
      <c r="V21" s="20"/>
      <c r="W21" s="20"/>
      <c r="X21" s="20"/>
      <c r="Y21" s="69"/>
      <c r="Z21" s="69"/>
    </row>
    <row r="22" spans="1:26" ht="12.75">
      <c r="A22" s="201" t="s">
        <v>59</v>
      </c>
      <c r="B22" s="120">
        <v>0</v>
      </c>
      <c r="C22" s="120">
        <v>0</v>
      </c>
      <c r="D22" s="120">
        <v>0</v>
      </c>
      <c r="E22" s="203">
        <v>0.002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266">
        <f t="shared" si="7"/>
        <v>0</v>
      </c>
      <c r="L22" s="267">
        <f t="shared" si="0"/>
        <v>0</v>
      </c>
      <c r="M22" s="319">
        <f t="shared" si="1"/>
        <v>0</v>
      </c>
      <c r="N22" s="319">
        <f t="shared" si="2"/>
        <v>0</v>
      </c>
      <c r="O22" s="268">
        <f t="shared" si="3"/>
        <v>0</v>
      </c>
      <c r="P22" s="268">
        <f t="shared" si="8"/>
        <v>0</v>
      </c>
      <c r="Q22" s="268">
        <f t="shared" si="4"/>
        <v>0</v>
      </c>
      <c r="R22" s="267">
        <f t="shared" si="5"/>
        <v>0</v>
      </c>
      <c r="S22" s="267">
        <f t="shared" si="6"/>
        <v>0</v>
      </c>
      <c r="T22" s="7"/>
      <c r="U22" s="7"/>
      <c r="V22" s="20"/>
      <c r="W22" s="20"/>
      <c r="X22" s="20"/>
      <c r="Y22" s="69"/>
      <c r="Z22" s="69"/>
    </row>
    <row r="23" spans="1:26" ht="12.75">
      <c r="A23" s="201" t="s">
        <v>90</v>
      </c>
      <c r="B23" s="120">
        <v>0</v>
      </c>
      <c r="C23" s="120">
        <v>0</v>
      </c>
      <c r="D23" s="120">
        <v>0</v>
      </c>
      <c r="E23" s="203">
        <v>0.003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266">
        <f t="shared" si="7"/>
        <v>0</v>
      </c>
      <c r="L23" s="267">
        <f t="shared" si="0"/>
        <v>0</v>
      </c>
      <c r="M23" s="319">
        <f t="shared" si="1"/>
        <v>0</v>
      </c>
      <c r="N23" s="319">
        <f t="shared" si="2"/>
        <v>0</v>
      </c>
      <c r="O23" s="268">
        <f t="shared" si="3"/>
        <v>0</v>
      </c>
      <c r="P23" s="268">
        <f t="shared" si="8"/>
        <v>0</v>
      </c>
      <c r="Q23" s="268">
        <f t="shared" si="4"/>
        <v>0</v>
      </c>
      <c r="R23" s="267">
        <f t="shared" si="5"/>
        <v>0</v>
      </c>
      <c r="S23" s="267">
        <f t="shared" si="6"/>
        <v>0</v>
      </c>
      <c r="T23" s="7"/>
      <c r="U23" s="7"/>
      <c r="V23" s="20"/>
      <c r="W23" s="20"/>
      <c r="X23" s="20"/>
      <c r="Y23" s="69"/>
      <c r="Z23" s="69"/>
    </row>
    <row r="24" spans="1:26" ht="12.75">
      <c r="A24" s="201" t="s">
        <v>60</v>
      </c>
      <c r="B24" s="120">
        <v>0</v>
      </c>
      <c r="C24" s="120">
        <v>0</v>
      </c>
      <c r="D24" s="120">
        <v>0</v>
      </c>
      <c r="E24" s="203">
        <v>0.002493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266">
        <f t="shared" si="7"/>
        <v>0</v>
      </c>
      <c r="L24" s="267">
        <f t="shared" si="0"/>
        <v>0</v>
      </c>
      <c r="M24" s="319">
        <f t="shared" si="1"/>
        <v>0</v>
      </c>
      <c r="N24" s="319">
        <f t="shared" si="2"/>
        <v>0</v>
      </c>
      <c r="O24" s="268">
        <f t="shared" si="3"/>
        <v>0</v>
      </c>
      <c r="P24" s="268">
        <f t="shared" si="8"/>
        <v>0</v>
      </c>
      <c r="Q24" s="268">
        <f t="shared" si="4"/>
        <v>0</v>
      </c>
      <c r="R24" s="267">
        <f t="shared" si="5"/>
        <v>0</v>
      </c>
      <c r="S24" s="267">
        <f t="shared" si="6"/>
        <v>0</v>
      </c>
      <c r="T24" s="7"/>
      <c r="U24" s="7"/>
      <c r="V24" s="20"/>
      <c r="W24" s="20"/>
      <c r="X24" s="20"/>
      <c r="Y24" s="69"/>
      <c r="Z24" s="69"/>
    </row>
    <row r="25" spans="1:26" ht="12.75">
      <c r="A25" s="201" t="s">
        <v>91</v>
      </c>
      <c r="B25" s="120">
        <v>0</v>
      </c>
      <c r="C25" s="120">
        <v>0</v>
      </c>
      <c r="D25" s="120">
        <v>0</v>
      </c>
      <c r="E25" s="203">
        <v>0.115839</v>
      </c>
      <c r="F25" s="120">
        <v>1</v>
      </c>
      <c r="G25" s="120">
        <v>0</v>
      </c>
      <c r="H25" s="120">
        <v>0</v>
      </c>
      <c r="I25" s="120">
        <v>0</v>
      </c>
      <c r="J25" s="120">
        <v>1</v>
      </c>
      <c r="K25" s="266">
        <f t="shared" si="7"/>
        <v>0</v>
      </c>
      <c r="L25" s="267">
        <f t="shared" si="0"/>
        <v>1</v>
      </c>
      <c r="M25" s="319">
        <f t="shared" si="1"/>
        <v>0</v>
      </c>
      <c r="N25" s="319">
        <f t="shared" si="2"/>
        <v>8.632671207451722</v>
      </c>
      <c r="O25" s="268">
        <f t="shared" si="3"/>
        <v>0</v>
      </c>
      <c r="P25" s="268">
        <f t="shared" si="8"/>
        <v>8.632671207451722</v>
      </c>
      <c r="Q25" s="268">
        <f t="shared" si="4"/>
        <v>0</v>
      </c>
      <c r="R25" s="267">
        <f t="shared" si="5"/>
        <v>0</v>
      </c>
      <c r="S25" s="267">
        <f t="shared" si="6"/>
        <v>0</v>
      </c>
      <c r="T25" s="7"/>
      <c r="U25" s="7"/>
      <c r="V25" s="20"/>
      <c r="W25" s="20"/>
      <c r="X25" s="20"/>
      <c r="Y25" s="69"/>
      <c r="Z25" s="69"/>
    </row>
    <row r="26" spans="1:26" ht="12.75">
      <c r="A26" s="201" t="s">
        <v>4</v>
      </c>
      <c r="B26" s="120">
        <v>0</v>
      </c>
      <c r="C26" s="120">
        <v>1</v>
      </c>
      <c r="D26" s="120">
        <v>3</v>
      </c>
      <c r="E26" s="203">
        <v>0.068508</v>
      </c>
      <c r="F26" s="120">
        <v>0</v>
      </c>
      <c r="G26" s="120">
        <v>1</v>
      </c>
      <c r="H26" s="120">
        <v>11</v>
      </c>
      <c r="I26" s="120">
        <v>0</v>
      </c>
      <c r="J26" s="120">
        <v>1</v>
      </c>
      <c r="K26" s="266">
        <f t="shared" si="7"/>
        <v>3</v>
      </c>
      <c r="L26" s="267">
        <f t="shared" si="0"/>
        <v>2</v>
      </c>
      <c r="M26" s="319">
        <f t="shared" si="1"/>
        <v>0</v>
      </c>
      <c r="N26" s="319">
        <f t="shared" si="2"/>
        <v>14.596835406083962</v>
      </c>
      <c r="O26" s="268">
        <f t="shared" si="3"/>
        <v>14.596835406083962</v>
      </c>
      <c r="P26" s="268">
        <f t="shared" si="8"/>
        <v>29.193670812167923</v>
      </c>
      <c r="Q26" s="268">
        <f t="shared" si="4"/>
        <v>29.193670812167923</v>
      </c>
      <c r="R26" s="267">
        <f t="shared" si="5"/>
        <v>204.35569568517545</v>
      </c>
      <c r="S26" s="267">
        <f t="shared" si="6"/>
        <v>7</v>
      </c>
      <c r="T26" s="7"/>
      <c r="U26" s="7"/>
      <c r="V26" s="20"/>
      <c r="W26" s="20"/>
      <c r="X26" s="20"/>
      <c r="Y26" s="69"/>
      <c r="Z26" s="69"/>
    </row>
    <row r="27" spans="1:26" ht="12.75">
      <c r="A27" s="201" t="s">
        <v>22</v>
      </c>
      <c r="B27" s="120">
        <v>0</v>
      </c>
      <c r="C27" s="120">
        <v>1</v>
      </c>
      <c r="D27" s="120">
        <v>43</v>
      </c>
      <c r="E27" s="203">
        <v>0.126627</v>
      </c>
      <c r="F27" s="120">
        <v>2</v>
      </c>
      <c r="G27" s="120">
        <v>2</v>
      </c>
      <c r="H27" s="120">
        <v>14</v>
      </c>
      <c r="I27" s="120">
        <v>14</v>
      </c>
      <c r="J27" s="120">
        <v>4</v>
      </c>
      <c r="K27" s="266">
        <f t="shared" si="7"/>
        <v>57</v>
      </c>
      <c r="L27" s="267">
        <f t="shared" si="0"/>
        <v>5</v>
      </c>
      <c r="M27" s="319">
        <f t="shared" si="1"/>
        <v>0</v>
      </c>
      <c r="N27" s="319">
        <f t="shared" si="2"/>
        <v>31.588839662947084</v>
      </c>
      <c r="O27" s="268">
        <f t="shared" si="3"/>
        <v>7.897209915736771</v>
      </c>
      <c r="P27" s="268">
        <f t="shared" si="8"/>
        <v>39.486049578683854</v>
      </c>
      <c r="Q27" s="268">
        <f t="shared" si="4"/>
        <v>23.691629747210314</v>
      </c>
      <c r="R27" s="267">
        <f t="shared" si="5"/>
        <v>560.7019040173108</v>
      </c>
      <c r="S27" s="267">
        <f t="shared" si="6"/>
        <v>23.666666666666668</v>
      </c>
      <c r="T27" s="7"/>
      <c r="U27" s="7"/>
      <c r="V27" s="20"/>
      <c r="W27" s="20"/>
      <c r="X27" s="20"/>
      <c r="Y27" s="69"/>
      <c r="Z27" s="69"/>
    </row>
    <row r="28" spans="1:26" ht="12.75">
      <c r="A28" s="201" t="s">
        <v>67</v>
      </c>
      <c r="B28" s="120">
        <v>0</v>
      </c>
      <c r="C28" s="120">
        <v>1</v>
      </c>
      <c r="D28" s="120">
        <v>22</v>
      </c>
      <c r="E28" s="203">
        <v>0.12852</v>
      </c>
      <c r="F28" s="120">
        <v>7</v>
      </c>
      <c r="G28" s="120">
        <v>0</v>
      </c>
      <c r="H28" s="120">
        <v>0</v>
      </c>
      <c r="I28" s="120">
        <v>0</v>
      </c>
      <c r="J28" s="120">
        <v>0</v>
      </c>
      <c r="K28" s="266">
        <f t="shared" si="7"/>
        <v>22</v>
      </c>
      <c r="L28" s="267">
        <f t="shared" si="0"/>
        <v>8</v>
      </c>
      <c r="M28" s="319">
        <f t="shared" si="1"/>
        <v>0</v>
      </c>
      <c r="N28" s="319">
        <f t="shared" si="2"/>
        <v>0</v>
      </c>
      <c r="O28" s="268">
        <f t="shared" si="3"/>
        <v>7.780890133831311</v>
      </c>
      <c r="P28" s="268">
        <f t="shared" si="8"/>
        <v>62.247121070650486</v>
      </c>
      <c r="Q28" s="268">
        <f t="shared" si="4"/>
        <v>7.780890133831311</v>
      </c>
      <c r="R28" s="267">
        <f t="shared" si="5"/>
        <v>171.17958294428882</v>
      </c>
      <c r="S28" s="267">
        <f t="shared" si="6"/>
        <v>22</v>
      </c>
      <c r="T28" s="7"/>
      <c r="U28" s="7"/>
      <c r="V28" s="20"/>
      <c r="W28" s="20"/>
      <c r="X28" s="20"/>
      <c r="Y28" s="69"/>
      <c r="Z28" s="69"/>
    </row>
    <row r="29" spans="1:26" ht="12.75">
      <c r="A29" s="201" t="s">
        <v>44</v>
      </c>
      <c r="B29" s="120">
        <v>0</v>
      </c>
      <c r="C29" s="120">
        <v>0</v>
      </c>
      <c r="D29" s="120">
        <v>0</v>
      </c>
      <c r="E29" s="203">
        <v>0.014361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266">
        <f t="shared" si="7"/>
        <v>0</v>
      </c>
      <c r="L29" s="267">
        <f t="shared" si="0"/>
        <v>0</v>
      </c>
      <c r="M29" s="319">
        <f t="shared" si="1"/>
        <v>0</v>
      </c>
      <c r="N29" s="319">
        <f t="shared" si="2"/>
        <v>0</v>
      </c>
      <c r="O29" s="268">
        <f t="shared" si="3"/>
        <v>0</v>
      </c>
      <c r="P29" s="268">
        <f t="shared" si="8"/>
        <v>0</v>
      </c>
      <c r="Q29" s="268">
        <f t="shared" si="4"/>
        <v>0</v>
      </c>
      <c r="R29" s="267">
        <f t="shared" si="5"/>
        <v>0</v>
      </c>
      <c r="S29" s="267">
        <f t="shared" si="6"/>
        <v>0</v>
      </c>
      <c r="T29" s="7"/>
      <c r="U29" s="7"/>
      <c r="V29" s="20"/>
      <c r="W29" s="20"/>
      <c r="X29" s="20"/>
      <c r="Y29" s="69"/>
      <c r="Z29" s="69"/>
    </row>
    <row r="30" spans="1:26" ht="12.75">
      <c r="A30" s="201" t="s">
        <v>61</v>
      </c>
      <c r="B30" s="120">
        <v>0</v>
      </c>
      <c r="C30" s="120">
        <v>0</v>
      </c>
      <c r="D30" s="120">
        <v>0</v>
      </c>
      <c r="E30" s="203">
        <v>0.047507</v>
      </c>
      <c r="F30" s="120">
        <v>0</v>
      </c>
      <c r="G30" s="120">
        <v>0</v>
      </c>
      <c r="H30" s="120">
        <v>0</v>
      </c>
      <c r="I30" s="120">
        <v>0</v>
      </c>
      <c r="J30" s="120">
        <v>1</v>
      </c>
      <c r="K30" s="266">
        <f t="shared" si="7"/>
        <v>0</v>
      </c>
      <c r="L30" s="267">
        <f t="shared" si="0"/>
        <v>0</v>
      </c>
      <c r="M30" s="319">
        <f t="shared" si="1"/>
        <v>0</v>
      </c>
      <c r="N30" s="319">
        <f t="shared" si="2"/>
        <v>21.049529543014714</v>
      </c>
      <c r="O30" s="268">
        <f t="shared" si="3"/>
        <v>0</v>
      </c>
      <c r="P30" s="268">
        <f t="shared" si="8"/>
        <v>0</v>
      </c>
      <c r="Q30" s="268">
        <f t="shared" si="4"/>
        <v>0</v>
      </c>
      <c r="R30" s="267">
        <f t="shared" si="5"/>
        <v>0</v>
      </c>
      <c r="S30" s="267">
        <f t="shared" si="6"/>
        <v>0</v>
      </c>
      <c r="T30" s="7"/>
      <c r="U30" s="7"/>
      <c r="V30" s="20"/>
      <c r="W30" s="20"/>
      <c r="X30" s="20"/>
      <c r="Y30" s="69"/>
      <c r="Z30" s="69"/>
    </row>
    <row r="31" spans="1:29" s="4" customFormat="1" ht="12.75">
      <c r="A31" s="111" t="s">
        <v>92</v>
      </c>
      <c r="B31" s="120">
        <v>1</v>
      </c>
      <c r="C31" s="120">
        <v>0</v>
      </c>
      <c r="D31" s="120">
        <v>0</v>
      </c>
      <c r="E31" s="202">
        <v>0.58995</v>
      </c>
      <c r="F31" s="120">
        <v>2</v>
      </c>
      <c r="G31" s="120">
        <v>4</v>
      </c>
      <c r="H31" s="120">
        <v>162</v>
      </c>
      <c r="I31" s="120">
        <v>0</v>
      </c>
      <c r="J31" s="120">
        <v>10</v>
      </c>
      <c r="K31" s="266">
        <f t="shared" si="7"/>
        <v>0</v>
      </c>
      <c r="L31" s="267">
        <f t="shared" si="0"/>
        <v>6</v>
      </c>
      <c r="M31" s="319">
        <f t="shared" si="1"/>
        <v>1.6950589032968897</v>
      </c>
      <c r="N31" s="319">
        <f t="shared" si="2"/>
        <v>16.950589032968896</v>
      </c>
      <c r="O31" s="268">
        <f t="shared" si="3"/>
        <v>0</v>
      </c>
      <c r="P31" s="268">
        <f t="shared" si="8"/>
        <v>10.170353419781337</v>
      </c>
      <c r="Q31" s="268">
        <f t="shared" si="4"/>
        <v>6.780235613187559</v>
      </c>
      <c r="R31" s="267">
        <f t="shared" si="5"/>
        <v>274.5995423340961</v>
      </c>
      <c r="S31" s="267">
        <f t="shared" si="6"/>
        <v>40.5</v>
      </c>
      <c r="T31" s="8"/>
      <c r="U31" s="10"/>
      <c r="V31" s="10"/>
      <c r="W31" s="25"/>
      <c r="Z31" s="60"/>
      <c r="AA31" s="72"/>
      <c r="AB31" s="72"/>
      <c r="AC31" s="72"/>
    </row>
    <row r="32" spans="1:29" ht="12.75">
      <c r="A32" s="111" t="s">
        <v>46</v>
      </c>
      <c r="B32" s="120">
        <v>0</v>
      </c>
      <c r="C32" s="120">
        <v>0</v>
      </c>
      <c r="D32" s="120">
        <v>0</v>
      </c>
      <c r="E32" s="202">
        <v>0.01303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266">
        <f t="shared" si="7"/>
        <v>0</v>
      </c>
      <c r="L32" s="267">
        <f t="shared" si="0"/>
        <v>0</v>
      </c>
      <c r="M32" s="319">
        <f t="shared" si="1"/>
        <v>0</v>
      </c>
      <c r="N32" s="319">
        <f t="shared" si="2"/>
        <v>0</v>
      </c>
      <c r="O32" s="268">
        <f t="shared" si="3"/>
        <v>0</v>
      </c>
      <c r="P32" s="268">
        <f t="shared" si="8"/>
        <v>0</v>
      </c>
      <c r="Q32" s="268">
        <f t="shared" si="4"/>
        <v>0</v>
      </c>
      <c r="R32" s="267">
        <f t="shared" si="5"/>
        <v>0</v>
      </c>
      <c r="S32" s="267">
        <f t="shared" si="6"/>
        <v>0</v>
      </c>
      <c r="T32" s="8"/>
      <c r="U32" s="70"/>
      <c r="V32" s="10"/>
      <c r="W32" s="25"/>
      <c r="X32" s="4"/>
      <c r="Z32" s="26"/>
      <c r="AA32" s="71"/>
      <c r="AB32" s="71"/>
      <c r="AC32" s="71"/>
    </row>
    <row r="33" spans="1:29" s="4" customFormat="1" ht="12.75">
      <c r="A33" s="111" t="s">
        <v>93</v>
      </c>
      <c r="B33" s="120">
        <v>0</v>
      </c>
      <c r="C33" s="120">
        <v>0</v>
      </c>
      <c r="D33" s="120">
        <v>0</v>
      </c>
      <c r="E33" s="202">
        <v>0.04405</v>
      </c>
      <c r="F33" s="120">
        <v>1</v>
      </c>
      <c r="G33" s="120">
        <v>0</v>
      </c>
      <c r="H33" s="120">
        <v>0</v>
      </c>
      <c r="I33" s="120">
        <v>0</v>
      </c>
      <c r="J33" s="120">
        <v>0</v>
      </c>
      <c r="K33" s="266">
        <f t="shared" si="7"/>
        <v>0</v>
      </c>
      <c r="L33" s="267">
        <f t="shared" si="0"/>
        <v>1</v>
      </c>
      <c r="M33" s="319">
        <f t="shared" si="1"/>
        <v>0</v>
      </c>
      <c r="N33" s="319">
        <f t="shared" si="2"/>
        <v>0</v>
      </c>
      <c r="O33" s="268">
        <f t="shared" si="3"/>
        <v>0</v>
      </c>
      <c r="P33" s="268">
        <f t="shared" si="8"/>
        <v>22.701475595913735</v>
      </c>
      <c r="Q33" s="268">
        <f t="shared" si="4"/>
        <v>0</v>
      </c>
      <c r="R33" s="267">
        <f t="shared" si="5"/>
        <v>0</v>
      </c>
      <c r="S33" s="267">
        <f t="shared" si="6"/>
        <v>0</v>
      </c>
      <c r="T33" s="8"/>
      <c r="U33" s="10"/>
      <c r="V33" s="10"/>
      <c r="W33" s="8"/>
      <c r="Z33" s="60"/>
      <c r="AA33" s="72"/>
      <c r="AB33" s="72"/>
      <c r="AC33" s="72"/>
    </row>
    <row r="34" spans="1:29" ht="12.75">
      <c r="A34" s="111" t="s">
        <v>43</v>
      </c>
      <c r="B34" s="120">
        <v>0</v>
      </c>
      <c r="C34" s="120">
        <v>0</v>
      </c>
      <c r="D34" s="120">
        <v>0</v>
      </c>
      <c r="E34" s="202">
        <v>0.000369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266">
        <f t="shared" si="7"/>
        <v>0</v>
      </c>
      <c r="L34" s="267">
        <f t="shared" si="0"/>
        <v>0</v>
      </c>
      <c r="M34" s="319">
        <f t="shared" si="1"/>
        <v>0</v>
      </c>
      <c r="N34" s="319">
        <f t="shared" si="2"/>
        <v>0</v>
      </c>
      <c r="O34" s="268">
        <f t="shared" si="3"/>
        <v>0</v>
      </c>
      <c r="P34" s="268">
        <f t="shared" si="8"/>
        <v>0</v>
      </c>
      <c r="Q34" s="268">
        <f t="shared" si="4"/>
        <v>0</v>
      </c>
      <c r="R34" s="267">
        <f t="shared" si="5"/>
        <v>0</v>
      </c>
      <c r="S34" s="267">
        <f t="shared" si="6"/>
        <v>0</v>
      </c>
      <c r="T34" s="8"/>
      <c r="U34" s="70"/>
      <c r="V34" s="10"/>
      <c r="W34" s="25"/>
      <c r="X34" s="4"/>
      <c r="Z34" s="26"/>
      <c r="AA34" s="71"/>
      <c r="AB34" s="71"/>
      <c r="AC34" s="71"/>
    </row>
    <row r="35" spans="1:29" ht="12.75">
      <c r="A35" s="113" t="s">
        <v>21</v>
      </c>
      <c r="B35" s="120">
        <v>0</v>
      </c>
      <c r="C35" s="120">
        <v>1</v>
      </c>
      <c r="D35" s="120">
        <v>2</v>
      </c>
      <c r="E35" s="202">
        <v>0.500271</v>
      </c>
      <c r="F35" s="120">
        <v>0</v>
      </c>
      <c r="G35" s="120">
        <v>1</v>
      </c>
      <c r="H35" s="120">
        <v>35</v>
      </c>
      <c r="I35" s="120">
        <v>0</v>
      </c>
      <c r="J35" s="120">
        <v>10</v>
      </c>
      <c r="K35" s="266">
        <f>D35+I35</f>
        <v>2</v>
      </c>
      <c r="L35" s="267">
        <f t="shared" si="0"/>
        <v>2</v>
      </c>
      <c r="M35" s="319">
        <f t="shared" si="1"/>
        <v>0</v>
      </c>
      <c r="N35" s="319">
        <f t="shared" si="2"/>
        <v>19.989165872097324</v>
      </c>
      <c r="O35" s="268">
        <f t="shared" si="3"/>
        <v>1.9989165872097323</v>
      </c>
      <c r="P35" s="268">
        <f>IF(E35="",0,L35/E35)</f>
        <v>3.9978331744194646</v>
      </c>
      <c r="Q35" s="268">
        <f t="shared" si="4"/>
        <v>3.9978331744194646</v>
      </c>
      <c r="R35" s="267">
        <f t="shared" si="5"/>
        <v>73.95991372676009</v>
      </c>
      <c r="S35" s="267">
        <f t="shared" si="6"/>
        <v>18.5</v>
      </c>
      <c r="T35" s="8"/>
      <c r="U35" s="70"/>
      <c r="V35" s="10"/>
      <c r="W35" s="25"/>
      <c r="X35" s="4"/>
      <c r="Z35" s="26"/>
      <c r="AA35" s="71"/>
      <c r="AB35" s="71"/>
      <c r="AC35" s="71"/>
    </row>
    <row r="36" spans="1:29" s="4" customFormat="1" ht="12.75">
      <c r="A36" s="111" t="s">
        <v>16</v>
      </c>
      <c r="B36" s="120">
        <v>0</v>
      </c>
      <c r="C36" s="120">
        <v>0</v>
      </c>
      <c r="D36" s="120">
        <v>0</v>
      </c>
      <c r="E36" s="202">
        <v>0.204558</v>
      </c>
      <c r="F36" s="120">
        <v>11</v>
      </c>
      <c r="G36" s="120">
        <v>0</v>
      </c>
      <c r="H36" s="120">
        <v>0</v>
      </c>
      <c r="I36" s="120">
        <v>0</v>
      </c>
      <c r="J36" s="120">
        <v>2</v>
      </c>
      <c r="K36" s="266">
        <f t="shared" si="7"/>
        <v>0</v>
      </c>
      <c r="L36" s="267">
        <f t="shared" si="0"/>
        <v>11</v>
      </c>
      <c r="M36" s="319">
        <f t="shared" si="1"/>
        <v>0</v>
      </c>
      <c r="N36" s="319">
        <f t="shared" si="2"/>
        <v>9.777178110853646</v>
      </c>
      <c r="O36" s="268">
        <f t="shared" si="3"/>
        <v>0</v>
      </c>
      <c r="P36" s="268">
        <f t="shared" si="8"/>
        <v>53.77447960969505</v>
      </c>
      <c r="Q36" s="268">
        <f t="shared" si="4"/>
        <v>0</v>
      </c>
      <c r="R36" s="267">
        <f t="shared" si="5"/>
        <v>0</v>
      </c>
      <c r="S36" s="267">
        <f t="shared" si="6"/>
        <v>0</v>
      </c>
      <c r="T36" s="8"/>
      <c r="U36" s="10"/>
      <c r="V36" s="10"/>
      <c r="W36" s="25"/>
      <c r="Z36" s="60"/>
      <c r="AA36" s="72"/>
      <c r="AB36" s="72"/>
      <c r="AC36" s="72"/>
    </row>
    <row r="37" spans="1:29" ht="12.75">
      <c r="A37" s="113" t="s">
        <v>49</v>
      </c>
      <c r="B37" s="120">
        <v>0</v>
      </c>
      <c r="C37" s="120">
        <v>0</v>
      </c>
      <c r="D37" s="120">
        <v>0</v>
      </c>
      <c r="E37" s="202">
        <v>0.085489</v>
      </c>
      <c r="F37" s="120">
        <v>1</v>
      </c>
      <c r="G37" s="120">
        <v>0</v>
      </c>
      <c r="H37" s="120">
        <v>0</v>
      </c>
      <c r="I37" s="120">
        <v>0</v>
      </c>
      <c r="J37" s="120">
        <v>1</v>
      </c>
      <c r="K37" s="266">
        <f t="shared" si="7"/>
        <v>0</v>
      </c>
      <c r="L37" s="267">
        <f t="shared" si="0"/>
        <v>1</v>
      </c>
      <c r="M37" s="319">
        <f t="shared" si="1"/>
        <v>0</v>
      </c>
      <c r="N37" s="319">
        <f t="shared" si="2"/>
        <v>11.697411362865399</v>
      </c>
      <c r="O37" s="268">
        <f t="shared" si="3"/>
        <v>0</v>
      </c>
      <c r="P37" s="268">
        <f t="shared" si="8"/>
        <v>11.697411362865399</v>
      </c>
      <c r="Q37" s="268">
        <f t="shared" si="4"/>
        <v>0</v>
      </c>
      <c r="R37" s="267">
        <f t="shared" si="5"/>
        <v>0</v>
      </c>
      <c r="S37" s="267">
        <f t="shared" si="6"/>
        <v>0</v>
      </c>
      <c r="T37" s="8"/>
      <c r="U37" s="70"/>
      <c r="V37" s="10"/>
      <c r="W37" s="25"/>
      <c r="X37" s="4"/>
      <c r="Z37" s="26"/>
      <c r="AA37" s="71"/>
      <c r="AB37" s="71"/>
      <c r="AC37" s="71"/>
    </row>
    <row r="38" spans="1:29" s="4" customFormat="1" ht="12.75">
      <c r="A38" s="113" t="s">
        <v>51</v>
      </c>
      <c r="B38" s="120">
        <v>0</v>
      </c>
      <c r="C38" s="120">
        <v>2</v>
      </c>
      <c r="D38" s="120">
        <v>56</v>
      </c>
      <c r="E38" s="202">
        <v>0.391287</v>
      </c>
      <c r="F38" s="120">
        <v>2</v>
      </c>
      <c r="G38" s="120">
        <v>0</v>
      </c>
      <c r="H38" s="120">
        <v>0</v>
      </c>
      <c r="I38" s="120">
        <v>39</v>
      </c>
      <c r="J38" s="120">
        <v>6</v>
      </c>
      <c r="K38" s="266">
        <f t="shared" si="7"/>
        <v>95</v>
      </c>
      <c r="L38" s="267">
        <f t="shared" si="0"/>
        <v>4</v>
      </c>
      <c r="M38" s="319">
        <f aca="true" t="shared" si="9" ref="M38:M55">IF(B38="",0,B38/E38)</f>
        <v>0</v>
      </c>
      <c r="N38" s="319">
        <f aca="true" t="shared" si="10" ref="N38:N55">IF(J38="",0,J38/E38)</f>
        <v>15.334013141249262</v>
      </c>
      <c r="O38" s="268">
        <f aca="true" t="shared" si="11" ref="O38:O55">IF(E38="",0,C38/E38)</f>
        <v>5.111337713749754</v>
      </c>
      <c r="P38" s="268">
        <f t="shared" si="8"/>
        <v>10.222675427499508</v>
      </c>
      <c r="Q38" s="268">
        <f aca="true" t="shared" si="12" ref="Q38:Q55">IF(E38="",0,(C38+G38)/E38)</f>
        <v>5.111337713749754</v>
      </c>
      <c r="R38" s="267">
        <f aca="true" t="shared" si="13" ref="R38:R55">IF(E38="",0,(K38+H38)/E38)</f>
        <v>242.78854140311333</v>
      </c>
      <c r="S38" s="267">
        <f aca="true" t="shared" si="14" ref="S38:S55">IF((C38+G38)=0,0,(K38+H38)/(C38+G38))</f>
        <v>47.5</v>
      </c>
      <c r="T38" s="8"/>
      <c r="U38" s="10"/>
      <c r="V38" s="10"/>
      <c r="W38" s="25"/>
      <c r="Z38" s="60"/>
      <c r="AA38" s="72"/>
      <c r="AB38" s="72"/>
      <c r="AC38" s="72"/>
    </row>
    <row r="39" spans="1:29" ht="12.75">
      <c r="A39" s="113" t="s">
        <v>52</v>
      </c>
      <c r="B39" s="120">
        <v>0</v>
      </c>
      <c r="C39" s="120">
        <v>0</v>
      </c>
      <c r="D39" s="120">
        <v>0</v>
      </c>
      <c r="E39" s="202">
        <v>0.094016</v>
      </c>
      <c r="F39" s="120">
        <v>0</v>
      </c>
      <c r="G39" s="120">
        <v>0</v>
      </c>
      <c r="H39" s="120">
        <v>0</v>
      </c>
      <c r="I39" s="120">
        <v>0</v>
      </c>
      <c r="J39" s="120">
        <v>1</v>
      </c>
      <c r="K39" s="266">
        <f t="shared" si="7"/>
        <v>0</v>
      </c>
      <c r="L39" s="267">
        <f t="shared" si="0"/>
        <v>0</v>
      </c>
      <c r="M39" s="319">
        <f t="shared" si="9"/>
        <v>0</v>
      </c>
      <c r="N39" s="319">
        <f t="shared" si="10"/>
        <v>10.63648740639891</v>
      </c>
      <c r="O39" s="268">
        <f t="shared" si="11"/>
        <v>0</v>
      </c>
      <c r="P39" s="268">
        <f t="shared" si="8"/>
        <v>0</v>
      </c>
      <c r="Q39" s="268">
        <f t="shared" si="12"/>
        <v>0</v>
      </c>
      <c r="R39" s="267">
        <f t="shared" si="13"/>
        <v>0</v>
      </c>
      <c r="S39" s="267">
        <f t="shared" si="14"/>
        <v>0</v>
      </c>
      <c r="T39" s="8"/>
      <c r="U39" s="70"/>
      <c r="V39" s="10"/>
      <c r="W39" s="25"/>
      <c r="X39" s="4"/>
      <c r="Z39" s="26"/>
      <c r="AA39" s="71"/>
      <c r="AB39" s="71"/>
      <c r="AC39" s="71"/>
    </row>
    <row r="40" spans="1:29" s="4" customFormat="1" ht="12.75">
      <c r="A40" s="113" t="s">
        <v>68</v>
      </c>
      <c r="B40" s="120">
        <v>0</v>
      </c>
      <c r="C40" s="120">
        <v>0</v>
      </c>
      <c r="D40" s="120">
        <v>0</v>
      </c>
      <c r="E40" s="131">
        <v>0.000876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266">
        <f t="shared" si="7"/>
        <v>0</v>
      </c>
      <c r="L40" s="267">
        <f t="shared" si="0"/>
        <v>0</v>
      </c>
      <c r="M40" s="319">
        <f t="shared" si="9"/>
        <v>0</v>
      </c>
      <c r="N40" s="319">
        <f t="shared" si="10"/>
        <v>0</v>
      </c>
      <c r="O40" s="268">
        <f t="shared" si="11"/>
        <v>0</v>
      </c>
      <c r="P40" s="268">
        <f t="shared" si="8"/>
        <v>0</v>
      </c>
      <c r="Q40" s="268">
        <f t="shared" si="12"/>
        <v>0</v>
      </c>
      <c r="R40" s="267">
        <f t="shared" si="13"/>
        <v>0</v>
      </c>
      <c r="S40" s="267">
        <f t="shared" si="14"/>
        <v>0</v>
      </c>
      <c r="T40" s="8"/>
      <c r="U40" s="10"/>
      <c r="V40" s="10"/>
      <c r="W40" s="25"/>
      <c r="Z40" s="60"/>
      <c r="AA40" s="72"/>
      <c r="AB40" s="72"/>
      <c r="AC40" s="72"/>
    </row>
    <row r="41" spans="1:29" ht="12.75">
      <c r="A41" s="113" t="s">
        <v>94</v>
      </c>
      <c r="B41" s="120">
        <v>2</v>
      </c>
      <c r="C41" s="120">
        <v>2</v>
      </c>
      <c r="D41" s="120">
        <v>6</v>
      </c>
      <c r="E41" s="131">
        <v>0.135885</v>
      </c>
      <c r="F41" s="120">
        <v>8</v>
      </c>
      <c r="G41" s="120">
        <v>0</v>
      </c>
      <c r="H41" s="120">
        <v>0</v>
      </c>
      <c r="I41" s="120">
        <v>0</v>
      </c>
      <c r="J41" s="120">
        <v>4</v>
      </c>
      <c r="K41" s="266">
        <f t="shared" si="7"/>
        <v>6</v>
      </c>
      <c r="L41" s="267">
        <f t="shared" si="0"/>
        <v>10</v>
      </c>
      <c r="M41" s="319">
        <f t="shared" si="9"/>
        <v>14.718327997939433</v>
      </c>
      <c r="N41" s="319">
        <f t="shared" si="10"/>
        <v>29.436655995878866</v>
      </c>
      <c r="O41" s="268">
        <f t="shared" si="11"/>
        <v>14.718327997939433</v>
      </c>
      <c r="P41" s="268">
        <f t="shared" si="8"/>
        <v>73.59163998969717</v>
      </c>
      <c r="Q41" s="268">
        <f t="shared" si="12"/>
        <v>14.718327997939433</v>
      </c>
      <c r="R41" s="267">
        <f t="shared" si="13"/>
        <v>44.1549839938183</v>
      </c>
      <c r="S41" s="267">
        <f t="shared" si="14"/>
        <v>3</v>
      </c>
      <c r="T41" s="8"/>
      <c r="U41" s="70"/>
      <c r="V41" s="10"/>
      <c r="W41" s="25"/>
      <c r="X41" s="4"/>
      <c r="Z41" s="26"/>
      <c r="AA41" s="71"/>
      <c r="AB41" s="71"/>
      <c r="AC41" s="71"/>
    </row>
    <row r="42" spans="1:29" s="4" customFormat="1" ht="12.75">
      <c r="A42" s="113" t="s">
        <v>17</v>
      </c>
      <c r="B42" s="120">
        <v>0</v>
      </c>
      <c r="C42" s="120">
        <v>0</v>
      </c>
      <c r="D42" s="120">
        <v>0</v>
      </c>
      <c r="E42" s="131">
        <v>0.295858</v>
      </c>
      <c r="F42" s="120">
        <v>3</v>
      </c>
      <c r="G42" s="120">
        <v>0</v>
      </c>
      <c r="H42" s="120">
        <v>0</v>
      </c>
      <c r="I42" s="120">
        <v>0</v>
      </c>
      <c r="J42" s="120">
        <v>0</v>
      </c>
      <c r="K42" s="266">
        <f t="shared" si="7"/>
        <v>0</v>
      </c>
      <c r="L42" s="267">
        <f t="shared" si="0"/>
        <v>3</v>
      </c>
      <c r="M42" s="319">
        <f t="shared" si="9"/>
        <v>0</v>
      </c>
      <c r="N42" s="319">
        <f t="shared" si="10"/>
        <v>0</v>
      </c>
      <c r="O42" s="268">
        <f t="shared" si="11"/>
        <v>0</v>
      </c>
      <c r="P42" s="268">
        <f t="shared" si="8"/>
        <v>10.139999594400017</v>
      </c>
      <c r="Q42" s="268">
        <f t="shared" si="12"/>
        <v>0</v>
      </c>
      <c r="R42" s="267">
        <f t="shared" si="13"/>
        <v>0</v>
      </c>
      <c r="S42" s="267">
        <f t="shared" si="14"/>
        <v>0</v>
      </c>
      <c r="T42" s="8"/>
      <c r="U42" s="10"/>
      <c r="V42" s="10"/>
      <c r="W42" s="25"/>
      <c r="Z42" s="60"/>
      <c r="AA42" s="72"/>
      <c r="AB42" s="72"/>
      <c r="AC42" s="72"/>
    </row>
    <row r="43" spans="1:29" s="4" customFormat="1" ht="12.75">
      <c r="A43" s="113" t="s">
        <v>53</v>
      </c>
      <c r="B43" s="120">
        <v>0</v>
      </c>
      <c r="C43" s="120">
        <v>0</v>
      </c>
      <c r="D43" s="120">
        <v>0</v>
      </c>
      <c r="E43" s="131">
        <v>0.001929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266">
        <f t="shared" si="7"/>
        <v>0</v>
      </c>
      <c r="L43" s="267">
        <f t="shared" si="0"/>
        <v>0</v>
      </c>
      <c r="M43" s="319">
        <f t="shared" si="9"/>
        <v>0</v>
      </c>
      <c r="N43" s="319">
        <f t="shared" si="10"/>
        <v>0</v>
      </c>
      <c r="O43" s="268">
        <f t="shared" si="11"/>
        <v>0</v>
      </c>
      <c r="P43" s="268">
        <f t="shared" si="8"/>
        <v>0</v>
      </c>
      <c r="Q43" s="268">
        <f t="shared" si="12"/>
        <v>0</v>
      </c>
      <c r="R43" s="267">
        <f t="shared" si="13"/>
        <v>0</v>
      </c>
      <c r="S43" s="267">
        <f t="shared" si="14"/>
        <v>0</v>
      </c>
      <c r="T43" s="8"/>
      <c r="U43" s="10"/>
      <c r="V43" s="10"/>
      <c r="W43" s="25"/>
      <c r="Z43" s="60"/>
      <c r="AA43" s="72"/>
      <c r="AB43" s="72"/>
      <c r="AC43" s="72"/>
    </row>
    <row r="44" spans="1:29" s="4" customFormat="1" ht="12.75">
      <c r="A44" s="111" t="s">
        <v>54</v>
      </c>
      <c r="B44" s="120">
        <v>1</v>
      </c>
      <c r="C44" s="120">
        <v>5</v>
      </c>
      <c r="D44" s="120">
        <v>153</v>
      </c>
      <c r="E44" s="131">
        <v>1.721205</v>
      </c>
      <c r="F44" s="120">
        <v>5</v>
      </c>
      <c r="G44" s="120">
        <v>2</v>
      </c>
      <c r="H44" s="120">
        <v>49</v>
      </c>
      <c r="I44" s="120">
        <v>207</v>
      </c>
      <c r="J44" s="120">
        <v>23</v>
      </c>
      <c r="K44" s="266">
        <f t="shared" si="7"/>
        <v>360</v>
      </c>
      <c r="L44" s="267">
        <f t="shared" si="0"/>
        <v>12</v>
      </c>
      <c r="M44" s="319">
        <f t="shared" si="9"/>
        <v>0.5809883192298418</v>
      </c>
      <c r="N44" s="319">
        <f t="shared" si="10"/>
        <v>13.362731342286363</v>
      </c>
      <c r="O44" s="268">
        <f t="shared" si="11"/>
        <v>2.904941596149209</v>
      </c>
      <c r="P44" s="268">
        <f t="shared" si="8"/>
        <v>6.971859830758103</v>
      </c>
      <c r="Q44" s="268">
        <f t="shared" si="12"/>
        <v>4.066918234608893</v>
      </c>
      <c r="R44" s="267">
        <f t="shared" si="13"/>
        <v>237.6242225650053</v>
      </c>
      <c r="S44" s="267">
        <f t="shared" si="14"/>
        <v>58.42857142857143</v>
      </c>
      <c r="T44" s="8"/>
      <c r="U44" s="10"/>
      <c r="V44" s="10"/>
      <c r="W44" s="25"/>
      <c r="Z44" s="60"/>
      <c r="AA44" s="72"/>
      <c r="AB44" s="72"/>
      <c r="AC44" s="72"/>
    </row>
    <row r="45" spans="1:29" s="4" customFormat="1" ht="12.75">
      <c r="A45" s="113" t="s">
        <v>95</v>
      </c>
      <c r="B45" s="120">
        <v>0</v>
      </c>
      <c r="C45" s="120">
        <v>0</v>
      </c>
      <c r="D45" s="120">
        <v>0</v>
      </c>
      <c r="E45" s="131">
        <v>0.029781</v>
      </c>
      <c r="F45" s="120">
        <v>0</v>
      </c>
      <c r="G45" s="120">
        <v>0</v>
      </c>
      <c r="H45" s="120">
        <v>0</v>
      </c>
      <c r="I45" s="120">
        <v>0</v>
      </c>
      <c r="J45" s="120">
        <v>1</v>
      </c>
      <c r="K45" s="266">
        <f t="shared" si="7"/>
        <v>0</v>
      </c>
      <c r="L45" s="267">
        <f t="shared" si="0"/>
        <v>0</v>
      </c>
      <c r="M45" s="319">
        <f t="shared" si="9"/>
        <v>0</v>
      </c>
      <c r="N45" s="319">
        <f t="shared" si="10"/>
        <v>33.57845606259024</v>
      </c>
      <c r="O45" s="268">
        <f t="shared" si="11"/>
        <v>0</v>
      </c>
      <c r="P45" s="268">
        <f t="shared" si="8"/>
        <v>0</v>
      </c>
      <c r="Q45" s="268">
        <f t="shared" si="12"/>
        <v>0</v>
      </c>
      <c r="R45" s="267">
        <f t="shared" si="13"/>
        <v>0</v>
      </c>
      <c r="S45" s="267">
        <f t="shared" si="14"/>
        <v>0</v>
      </c>
      <c r="T45" s="8"/>
      <c r="U45" s="10"/>
      <c r="V45" s="10"/>
      <c r="W45" s="25"/>
      <c r="Z45" s="60"/>
      <c r="AA45" s="72"/>
      <c r="AB45" s="72"/>
      <c r="AC45" s="72"/>
    </row>
    <row r="46" spans="1:29" s="4" customFormat="1" ht="12.75">
      <c r="A46" s="113" t="s">
        <v>20</v>
      </c>
      <c r="B46" s="120">
        <v>0</v>
      </c>
      <c r="C46" s="120">
        <v>2</v>
      </c>
      <c r="D46" s="120">
        <v>28</v>
      </c>
      <c r="E46" s="131">
        <v>0.598965</v>
      </c>
      <c r="F46" s="120">
        <v>6</v>
      </c>
      <c r="G46" s="120">
        <v>0</v>
      </c>
      <c r="H46" s="120">
        <v>0</v>
      </c>
      <c r="I46" s="120">
        <v>0</v>
      </c>
      <c r="J46" s="120">
        <v>14</v>
      </c>
      <c r="K46" s="266">
        <f t="shared" si="7"/>
        <v>28</v>
      </c>
      <c r="L46" s="267">
        <f t="shared" si="0"/>
        <v>8</v>
      </c>
      <c r="M46" s="319">
        <f t="shared" si="9"/>
        <v>0</v>
      </c>
      <c r="N46" s="319">
        <f t="shared" si="10"/>
        <v>23.3736528845592</v>
      </c>
      <c r="O46" s="268">
        <f t="shared" si="11"/>
        <v>3.339093269222743</v>
      </c>
      <c r="P46" s="268">
        <f t="shared" si="8"/>
        <v>13.356373076890971</v>
      </c>
      <c r="Q46" s="268">
        <f t="shared" si="12"/>
        <v>3.339093269222743</v>
      </c>
      <c r="R46" s="267">
        <f t="shared" si="13"/>
        <v>46.7473057691184</v>
      </c>
      <c r="S46" s="267">
        <f t="shared" si="14"/>
        <v>14</v>
      </c>
      <c r="T46" s="8"/>
      <c r="U46" s="10"/>
      <c r="V46" s="10"/>
      <c r="W46" s="25"/>
      <c r="Z46" s="60"/>
      <c r="AA46" s="72"/>
      <c r="AB46" s="72"/>
      <c r="AC46" s="72"/>
    </row>
    <row r="47" spans="1:29" s="4" customFormat="1" ht="12.75">
      <c r="A47" s="111" t="s">
        <v>73</v>
      </c>
      <c r="B47" s="120">
        <v>0</v>
      </c>
      <c r="C47" s="120">
        <v>0</v>
      </c>
      <c r="D47" s="120">
        <v>0</v>
      </c>
      <c r="E47" s="131">
        <v>0.096291</v>
      </c>
      <c r="F47" s="120">
        <v>1</v>
      </c>
      <c r="G47" s="120">
        <v>0</v>
      </c>
      <c r="H47" s="120">
        <v>0</v>
      </c>
      <c r="I47" s="120">
        <v>0</v>
      </c>
      <c r="J47" s="120">
        <v>0</v>
      </c>
      <c r="K47" s="266">
        <f t="shared" si="7"/>
        <v>0</v>
      </c>
      <c r="L47" s="267">
        <f t="shared" si="0"/>
        <v>1</v>
      </c>
      <c r="M47" s="319">
        <f t="shared" si="9"/>
        <v>0</v>
      </c>
      <c r="N47" s="319">
        <f t="shared" si="10"/>
        <v>0</v>
      </c>
      <c r="O47" s="268">
        <f t="shared" si="11"/>
        <v>0</v>
      </c>
      <c r="P47" s="268">
        <f t="shared" si="8"/>
        <v>10.385186569876728</v>
      </c>
      <c r="Q47" s="268">
        <f t="shared" si="12"/>
        <v>0</v>
      </c>
      <c r="R47" s="267">
        <f t="shared" si="13"/>
        <v>0</v>
      </c>
      <c r="S47" s="267">
        <f t="shared" si="14"/>
        <v>0</v>
      </c>
      <c r="T47" s="8"/>
      <c r="U47" s="10"/>
      <c r="V47" s="10"/>
      <c r="W47" s="25"/>
      <c r="Z47" s="60"/>
      <c r="AA47" s="72"/>
      <c r="AB47" s="72"/>
      <c r="AC47" s="72"/>
    </row>
    <row r="48" spans="1:29" s="4" customFormat="1" ht="12.75">
      <c r="A48" s="113" t="s">
        <v>62</v>
      </c>
      <c r="B48" s="120">
        <v>0</v>
      </c>
      <c r="C48" s="120">
        <v>1</v>
      </c>
      <c r="D48" s="120">
        <v>28</v>
      </c>
      <c r="E48" s="131">
        <v>0.014116</v>
      </c>
      <c r="F48" s="120">
        <v>2</v>
      </c>
      <c r="G48" s="120">
        <v>2</v>
      </c>
      <c r="H48" s="120">
        <v>36</v>
      </c>
      <c r="I48" s="120">
        <v>0</v>
      </c>
      <c r="J48" s="120">
        <v>0</v>
      </c>
      <c r="K48" s="266">
        <f t="shared" si="7"/>
        <v>28</v>
      </c>
      <c r="L48" s="267">
        <f t="shared" si="0"/>
        <v>5</v>
      </c>
      <c r="M48" s="319">
        <f t="shared" si="9"/>
        <v>0</v>
      </c>
      <c r="N48" s="319">
        <f t="shared" si="10"/>
        <v>0</v>
      </c>
      <c r="O48" s="268">
        <f t="shared" si="11"/>
        <v>70.84159818645509</v>
      </c>
      <c r="P48" s="268">
        <f t="shared" si="8"/>
        <v>354.20799093227544</v>
      </c>
      <c r="Q48" s="268">
        <f t="shared" si="12"/>
        <v>212.52479455936526</v>
      </c>
      <c r="R48" s="267">
        <f t="shared" si="13"/>
        <v>4533.862283933126</v>
      </c>
      <c r="S48" s="267">
        <f t="shared" si="14"/>
        <v>21.333333333333332</v>
      </c>
      <c r="T48" s="8"/>
      <c r="U48" s="10"/>
      <c r="V48" s="10"/>
      <c r="W48" s="25"/>
      <c r="Z48" s="60"/>
      <c r="AA48" s="72"/>
      <c r="AB48" s="72"/>
      <c r="AC48" s="72"/>
    </row>
    <row r="49" spans="1:29" s="4" customFormat="1" ht="12.75">
      <c r="A49" s="111" t="s">
        <v>55</v>
      </c>
      <c r="B49" s="120">
        <v>0</v>
      </c>
      <c r="C49" s="120">
        <v>0</v>
      </c>
      <c r="D49" s="120">
        <v>0</v>
      </c>
      <c r="E49" s="131">
        <v>3.5E-05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266">
        <f t="shared" si="7"/>
        <v>0</v>
      </c>
      <c r="L49" s="267">
        <f t="shared" si="0"/>
        <v>0</v>
      </c>
      <c r="M49" s="319">
        <f t="shared" si="9"/>
        <v>0</v>
      </c>
      <c r="N49" s="319">
        <f t="shared" si="10"/>
        <v>0</v>
      </c>
      <c r="O49" s="268">
        <f t="shared" si="11"/>
        <v>0</v>
      </c>
      <c r="P49" s="268">
        <f t="shared" si="8"/>
        <v>0</v>
      </c>
      <c r="Q49" s="268">
        <f t="shared" si="12"/>
        <v>0</v>
      </c>
      <c r="R49" s="267">
        <f t="shared" si="13"/>
        <v>0</v>
      </c>
      <c r="S49" s="267">
        <f t="shared" si="14"/>
        <v>0</v>
      </c>
      <c r="T49" s="8"/>
      <c r="U49" s="10"/>
      <c r="V49" s="10"/>
      <c r="W49" s="25"/>
      <c r="Z49" s="60"/>
      <c r="AA49" s="72"/>
      <c r="AB49" s="72"/>
      <c r="AC49" s="72"/>
    </row>
    <row r="50" spans="1:29" s="4" customFormat="1" ht="12.75">
      <c r="A50" s="113" t="s">
        <v>63</v>
      </c>
      <c r="B50" s="120">
        <v>0</v>
      </c>
      <c r="C50" s="120">
        <v>1</v>
      </c>
      <c r="D50" s="120">
        <v>36</v>
      </c>
      <c r="E50" s="131">
        <v>0.334462</v>
      </c>
      <c r="F50" s="120">
        <v>3</v>
      </c>
      <c r="G50" s="120">
        <v>1</v>
      </c>
      <c r="H50" s="120">
        <v>22</v>
      </c>
      <c r="I50" s="120">
        <v>0</v>
      </c>
      <c r="J50" s="120">
        <v>3</v>
      </c>
      <c r="K50" s="266">
        <f t="shared" si="7"/>
        <v>36</v>
      </c>
      <c r="L50" s="267">
        <f t="shared" si="0"/>
        <v>5</v>
      </c>
      <c r="M50" s="319">
        <f t="shared" si="9"/>
        <v>0</v>
      </c>
      <c r="N50" s="319">
        <f t="shared" si="10"/>
        <v>8.969628836758735</v>
      </c>
      <c r="O50" s="268">
        <f t="shared" si="11"/>
        <v>2.9898762789195783</v>
      </c>
      <c r="P50" s="268">
        <f t="shared" si="8"/>
        <v>14.949381394597893</v>
      </c>
      <c r="Q50" s="268">
        <f t="shared" si="12"/>
        <v>5.979752557839157</v>
      </c>
      <c r="R50" s="267">
        <f t="shared" si="13"/>
        <v>173.41282417733555</v>
      </c>
      <c r="S50" s="267">
        <f t="shared" si="14"/>
        <v>29</v>
      </c>
      <c r="T50" s="8"/>
      <c r="U50" s="10"/>
      <c r="V50" s="10"/>
      <c r="W50" s="25"/>
      <c r="Z50" s="60"/>
      <c r="AA50" s="72"/>
      <c r="AB50" s="72"/>
      <c r="AC50" s="72"/>
    </row>
    <row r="51" spans="1:29" s="4" customFormat="1" ht="12.75">
      <c r="A51" s="113" t="s">
        <v>96</v>
      </c>
      <c r="B51" s="120">
        <v>0</v>
      </c>
      <c r="C51" s="120">
        <v>1</v>
      </c>
      <c r="D51" s="120">
        <v>142</v>
      </c>
      <c r="E51" s="131">
        <v>0.034636</v>
      </c>
      <c r="F51" s="120">
        <v>2</v>
      </c>
      <c r="G51" s="120">
        <v>0</v>
      </c>
      <c r="H51" s="120">
        <v>0</v>
      </c>
      <c r="I51" s="120">
        <v>0</v>
      </c>
      <c r="J51" s="120">
        <v>1</v>
      </c>
      <c r="K51" s="266">
        <f t="shared" si="7"/>
        <v>142</v>
      </c>
      <c r="L51" s="267">
        <f t="shared" si="0"/>
        <v>3</v>
      </c>
      <c r="M51" s="319">
        <f t="shared" si="9"/>
        <v>0</v>
      </c>
      <c r="N51" s="319">
        <f t="shared" si="10"/>
        <v>28.871694191015127</v>
      </c>
      <c r="O51" s="268">
        <f t="shared" si="11"/>
        <v>28.871694191015127</v>
      </c>
      <c r="P51" s="268">
        <f t="shared" si="8"/>
        <v>86.61508257304538</v>
      </c>
      <c r="Q51" s="268">
        <f t="shared" si="12"/>
        <v>28.871694191015127</v>
      </c>
      <c r="R51" s="267">
        <f t="shared" si="13"/>
        <v>4099.7805751241485</v>
      </c>
      <c r="S51" s="267">
        <f t="shared" si="14"/>
        <v>142</v>
      </c>
      <c r="T51" s="8"/>
      <c r="U51" s="10"/>
      <c r="V51" s="10"/>
      <c r="W51" s="25"/>
      <c r="Z51" s="60"/>
      <c r="AA51" s="72"/>
      <c r="AB51" s="72"/>
      <c r="AC51" s="72"/>
    </row>
    <row r="52" spans="1:29" s="4" customFormat="1" ht="12.75">
      <c r="A52" s="113" t="s">
        <v>8</v>
      </c>
      <c r="B52" s="120">
        <v>0</v>
      </c>
      <c r="C52" s="120">
        <v>0</v>
      </c>
      <c r="D52" s="120">
        <v>0</v>
      </c>
      <c r="E52" s="131">
        <v>3.807571</v>
      </c>
      <c r="F52" s="120">
        <v>4</v>
      </c>
      <c r="G52" s="120">
        <v>0</v>
      </c>
      <c r="H52" s="120">
        <v>0</v>
      </c>
      <c r="I52" s="120">
        <v>0</v>
      </c>
      <c r="J52" s="120">
        <v>18</v>
      </c>
      <c r="K52" s="266">
        <f t="shared" si="7"/>
        <v>0</v>
      </c>
      <c r="L52" s="267">
        <f t="shared" si="0"/>
        <v>4</v>
      </c>
      <c r="M52" s="319">
        <f t="shared" si="9"/>
        <v>0</v>
      </c>
      <c r="N52" s="319">
        <f t="shared" si="10"/>
        <v>4.727423336294977</v>
      </c>
      <c r="O52" s="268">
        <f t="shared" si="11"/>
        <v>0</v>
      </c>
      <c r="P52" s="268">
        <f t="shared" si="8"/>
        <v>1.0505385191766614</v>
      </c>
      <c r="Q52" s="268">
        <f t="shared" si="12"/>
        <v>0</v>
      </c>
      <c r="R52" s="267">
        <f t="shared" si="13"/>
        <v>0</v>
      </c>
      <c r="S52" s="267">
        <f t="shared" si="14"/>
        <v>0</v>
      </c>
      <c r="T52" s="8"/>
      <c r="U52" s="10"/>
      <c r="V52" s="10"/>
      <c r="W52" s="25"/>
      <c r="Z52" s="60"/>
      <c r="AA52" s="72"/>
      <c r="AB52" s="72"/>
      <c r="AC52" s="72"/>
    </row>
    <row r="53" spans="1:29" ht="12.75">
      <c r="A53" s="113" t="s">
        <v>56</v>
      </c>
      <c r="B53" s="120">
        <v>0</v>
      </c>
      <c r="C53" s="120">
        <v>0</v>
      </c>
      <c r="D53" s="120">
        <v>0</v>
      </c>
      <c r="E53" s="131">
        <v>0.011693</v>
      </c>
      <c r="F53" s="120">
        <v>1</v>
      </c>
      <c r="G53" s="120">
        <v>0</v>
      </c>
      <c r="H53" s="120">
        <v>0</v>
      </c>
      <c r="I53" s="120">
        <v>0</v>
      </c>
      <c r="J53" s="120">
        <v>0</v>
      </c>
      <c r="K53" s="266">
        <f t="shared" si="7"/>
        <v>0</v>
      </c>
      <c r="L53" s="267">
        <f t="shared" si="0"/>
        <v>1</v>
      </c>
      <c r="M53" s="319">
        <f t="shared" si="9"/>
        <v>0</v>
      </c>
      <c r="N53" s="319">
        <f t="shared" si="10"/>
        <v>0</v>
      </c>
      <c r="O53" s="268">
        <f t="shared" si="11"/>
        <v>0</v>
      </c>
      <c r="P53" s="268">
        <f t="shared" si="8"/>
        <v>85.52125203112973</v>
      </c>
      <c r="Q53" s="268">
        <f t="shared" si="12"/>
        <v>0</v>
      </c>
      <c r="R53" s="267">
        <f t="shared" si="13"/>
        <v>0</v>
      </c>
      <c r="S53" s="267">
        <f t="shared" si="14"/>
        <v>0</v>
      </c>
      <c r="T53" s="8"/>
      <c r="U53" s="70"/>
      <c r="V53" s="10"/>
      <c r="W53" s="25"/>
      <c r="X53" s="4"/>
      <c r="Z53" s="26"/>
      <c r="AA53" s="71"/>
      <c r="AB53" s="71"/>
      <c r="AC53" s="71"/>
    </row>
    <row r="54" spans="1:29" s="4" customFormat="1" ht="12.75">
      <c r="A54" s="111" t="s">
        <v>14</v>
      </c>
      <c r="B54" s="120">
        <v>0</v>
      </c>
      <c r="C54" s="120">
        <v>0</v>
      </c>
      <c r="D54" s="120">
        <v>0</v>
      </c>
      <c r="E54" s="131">
        <v>0.00939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266">
        <f t="shared" si="7"/>
        <v>0</v>
      </c>
      <c r="L54" s="267">
        <f t="shared" si="0"/>
        <v>0</v>
      </c>
      <c r="M54" s="319">
        <f t="shared" si="9"/>
        <v>0</v>
      </c>
      <c r="N54" s="319">
        <f t="shared" si="10"/>
        <v>0</v>
      </c>
      <c r="O54" s="268">
        <f t="shared" si="11"/>
        <v>0</v>
      </c>
      <c r="P54" s="268">
        <f t="shared" si="8"/>
        <v>0</v>
      </c>
      <c r="Q54" s="268">
        <f t="shared" si="12"/>
        <v>0</v>
      </c>
      <c r="R54" s="267">
        <f t="shared" si="13"/>
        <v>0</v>
      </c>
      <c r="S54" s="267">
        <f t="shared" si="14"/>
        <v>0</v>
      </c>
      <c r="T54" s="8"/>
      <c r="U54" s="10"/>
      <c r="V54" s="10"/>
      <c r="W54" s="25"/>
      <c r="Z54" s="60"/>
      <c r="AA54" s="72"/>
      <c r="AB54" s="72"/>
      <c r="AC54" s="72"/>
    </row>
    <row r="55" spans="1:29" ht="12.75">
      <c r="A55" s="111" t="s">
        <v>57</v>
      </c>
      <c r="B55" s="120">
        <v>0</v>
      </c>
      <c r="C55" s="120">
        <v>0</v>
      </c>
      <c r="D55" s="120">
        <v>0</v>
      </c>
      <c r="E55" s="131">
        <v>0.03408</v>
      </c>
      <c r="F55" s="120">
        <v>4</v>
      </c>
      <c r="G55" s="120">
        <v>0</v>
      </c>
      <c r="H55" s="120">
        <v>0</v>
      </c>
      <c r="I55" s="120">
        <v>0</v>
      </c>
      <c r="J55" s="120">
        <v>0</v>
      </c>
      <c r="K55" s="266">
        <f t="shared" si="7"/>
        <v>0</v>
      </c>
      <c r="L55" s="267">
        <f t="shared" si="0"/>
        <v>4</v>
      </c>
      <c r="M55" s="319">
        <f t="shared" si="9"/>
        <v>0</v>
      </c>
      <c r="N55" s="319">
        <f t="shared" si="10"/>
        <v>0</v>
      </c>
      <c r="O55" s="268">
        <f t="shared" si="11"/>
        <v>0</v>
      </c>
      <c r="P55" s="268">
        <f t="shared" si="8"/>
        <v>117.37089201877934</v>
      </c>
      <c r="Q55" s="268">
        <f t="shared" si="12"/>
        <v>0</v>
      </c>
      <c r="R55" s="267">
        <f t="shared" si="13"/>
        <v>0</v>
      </c>
      <c r="S55" s="267">
        <f t="shared" si="14"/>
        <v>0</v>
      </c>
      <c r="T55" s="8"/>
      <c r="U55" s="70"/>
      <c r="V55" s="10"/>
      <c r="W55" s="25"/>
      <c r="X55" s="4"/>
      <c r="Z55" s="26"/>
      <c r="AA55" s="71"/>
      <c r="AB55" s="71"/>
      <c r="AC55" s="71"/>
    </row>
    <row r="56" spans="1:29" ht="12.75">
      <c r="A56" s="113"/>
      <c r="B56" s="118"/>
      <c r="C56" s="118"/>
      <c r="D56" s="118"/>
      <c r="E56" s="131"/>
      <c r="F56" s="118"/>
      <c r="G56" s="118"/>
      <c r="H56" s="118"/>
      <c r="I56" s="118"/>
      <c r="J56" s="119"/>
      <c r="K56" s="119"/>
      <c r="L56" s="119"/>
      <c r="M56" s="300"/>
      <c r="N56" s="300"/>
      <c r="O56" s="124"/>
      <c r="P56" s="152"/>
      <c r="Q56" s="124"/>
      <c r="R56" s="118"/>
      <c r="S56" s="118"/>
      <c r="T56" s="8"/>
      <c r="U56" s="70"/>
      <c r="V56" s="10"/>
      <c r="W56" s="25"/>
      <c r="X56" s="4"/>
      <c r="Z56" s="26"/>
      <c r="AA56" s="71"/>
      <c r="AB56" s="71"/>
      <c r="AC56" s="71"/>
    </row>
    <row r="57" spans="1:29" ht="12.75">
      <c r="A57" s="274" t="s">
        <v>24</v>
      </c>
      <c r="B57" s="275">
        <f aca="true" t="shared" si="15" ref="B57:J57">SUM(B5:B56)</f>
        <v>4</v>
      </c>
      <c r="C57" s="275">
        <f t="shared" si="15"/>
        <v>26</v>
      </c>
      <c r="D57" s="275">
        <f t="shared" si="15"/>
        <v>772</v>
      </c>
      <c r="E57" s="279">
        <f t="shared" si="15"/>
        <v>15.242759999999999</v>
      </c>
      <c r="F57" s="275">
        <f t="shared" si="15"/>
        <v>98</v>
      </c>
      <c r="G57" s="275">
        <f t="shared" si="15"/>
        <v>27</v>
      </c>
      <c r="H57" s="275">
        <f t="shared" si="15"/>
        <v>1040</v>
      </c>
      <c r="I57" s="275">
        <f t="shared" si="15"/>
        <v>273</v>
      </c>
      <c r="J57" s="275">
        <f t="shared" si="15"/>
        <v>127</v>
      </c>
      <c r="K57" s="275">
        <f>D57+I57</f>
        <v>1045</v>
      </c>
      <c r="L57" s="275">
        <f t="shared" si="0"/>
        <v>151</v>
      </c>
      <c r="M57" s="301">
        <f>IF(B57="",0,B57/E57)</f>
        <v>0.2624196667795071</v>
      </c>
      <c r="N57" s="301">
        <f>IF(J57="",0,J57/E57)</f>
        <v>8.331824420249351</v>
      </c>
      <c r="O57" s="276">
        <f>IF(E57="",0,C57/E57)</f>
        <v>1.7057278340667965</v>
      </c>
      <c r="P57" s="277">
        <f>IF(E57="",0,L57/E57)</f>
        <v>9.906342420926395</v>
      </c>
      <c r="Q57" s="276">
        <f>IF(E57="",0,(C57+G57)/E57)</f>
        <v>3.4770605848284695</v>
      </c>
      <c r="R57" s="275">
        <f>IF(E57="",0,(K57+H57)/E57)</f>
        <v>136.7862513088181</v>
      </c>
      <c r="S57" s="275">
        <f>IF((C57+G57)=0,0,(K57+H57)/(C57+G57))</f>
        <v>39.339622641509436</v>
      </c>
      <c r="T57" s="8"/>
      <c r="U57" s="70"/>
      <c r="V57" s="10"/>
      <c r="W57" s="25"/>
      <c r="X57" s="4"/>
      <c r="Z57" s="26"/>
      <c r="AA57" s="71"/>
      <c r="AB57" s="71"/>
      <c r="AC57" s="71"/>
    </row>
    <row r="58" spans="1:29" ht="12.75">
      <c r="A58" s="114"/>
      <c r="B58" s="118"/>
      <c r="C58" s="118"/>
      <c r="D58" s="118"/>
      <c r="E58" s="131"/>
      <c r="F58" s="118"/>
      <c r="G58" s="118"/>
      <c r="H58" s="118"/>
      <c r="I58" s="118"/>
      <c r="J58" s="119"/>
      <c r="K58" s="119"/>
      <c r="L58" s="119"/>
      <c r="M58" s="300"/>
      <c r="N58" s="300"/>
      <c r="O58" s="124"/>
      <c r="P58" s="152"/>
      <c r="Q58" s="124"/>
      <c r="R58" s="118"/>
      <c r="S58" s="118"/>
      <c r="T58" s="8"/>
      <c r="U58" s="70"/>
      <c r="V58" s="10"/>
      <c r="W58" s="25"/>
      <c r="X58" s="4"/>
      <c r="Z58" s="26"/>
      <c r="AA58" s="71"/>
      <c r="AB58" s="71"/>
      <c r="AC58" s="71"/>
    </row>
    <row r="59" spans="1:29" ht="12.75">
      <c r="A59" s="115" t="s">
        <v>25</v>
      </c>
      <c r="B59" s="118"/>
      <c r="C59" s="118"/>
      <c r="D59" s="118"/>
      <c r="E59" s="131"/>
      <c r="F59" s="118"/>
      <c r="G59" s="118"/>
      <c r="H59" s="118"/>
      <c r="I59" s="118"/>
      <c r="J59" s="119"/>
      <c r="K59" s="119"/>
      <c r="L59" s="119"/>
      <c r="M59" s="300"/>
      <c r="N59" s="300"/>
      <c r="O59" s="124"/>
      <c r="P59" s="152"/>
      <c r="Q59" s="124"/>
      <c r="R59" s="118"/>
      <c r="S59" s="118"/>
      <c r="T59" s="8"/>
      <c r="U59" s="70"/>
      <c r="V59" s="10"/>
      <c r="W59" s="25"/>
      <c r="X59" s="4"/>
      <c r="Z59" s="26"/>
      <c r="AA59" s="71"/>
      <c r="AB59" s="71"/>
      <c r="AC59" s="71"/>
    </row>
    <row r="60" spans="1:29" ht="12.75">
      <c r="A60" s="111" t="s">
        <v>48</v>
      </c>
      <c r="B60" s="120">
        <v>2</v>
      </c>
      <c r="C60" s="120">
        <v>0</v>
      </c>
      <c r="D60" s="120">
        <v>0</v>
      </c>
      <c r="E60" s="131">
        <v>2.572746</v>
      </c>
      <c r="F60" s="120">
        <v>15</v>
      </c>
      <c r="G60" s="120">
        <v>24</v>
      </c>
      <c r="H60" s="120">
        <v>1116</v>
      </c>
      <c r="I60" s="120">
        <v>0</v>
      </c>
      <c r="J60" s="120">
        <v>0</v>
      </c>
      <c r="K60" s="119">
        <f>D60+I60</f>
        <v>0</v>
      </c>
      <c r="L60" s="119">
        <f>C60+G60+F60</f>
        <v>39</v>
      </c>
      <c r="M60" s="300">
        <f>IF(B60="",0,B60/E60)</f>
        <v>0.7773795003470999</v>
      </c>
      <c r="N60" s="300">
        <f>IF(J60="",0,J60/E60)</f>
        <v>0</v>
      </c>
      <c r="O60" s="124">
        <f>IF(E60="",0,C60/E60)</f>
        <v>0</v>
      </c>
      <c r="P60" s="152">
        <f>IF(E60="",0,L60/E60)</f>
        <v>15.15890025676845</v>
      </c>
      <c r="Q60" s="124">
        <f>IF(E60="",0,(C60+G60)/E60)</f>
        <v>9.3285540041652</v>
      </c>
      <c r="R60" s="118">
        <f>IF(E60="",0,(K60+H60)/E60)</f>
        <v>433.7777611936818</v>
      </c>
      <c r="S60" s="118">
        <f>IF((C60+G60)=0,0,(K60+H60)/(C60+G60))</f>
        <v>46.5</v>
      </c>
      <c r="T60" s="8"/>
      <c r="U60" s="70"/>
      <c r="V60" s="10"/>
      <c r="W60" s="25"/>
      <c r="X60" s="4"/>
      <c r="Z60" s="26"/>
      <c r="AA60" s="71"/>
      <c r="AB60" s="71"/>
      <c r="AC60" s="71"/>
    </row>
    <row r="61" spans="1:29" ht="12.75">
      <c r="A61" s="250" t="s">
        <v>50</v>
      </c>
      <c r="B61" s="123">
        <v>0</v>
      </c>
      <c r="C61" s="123">
        <v>0</v>
      </c>
      <c r="D61" s="123">
        <v>0</v>
      </c>
      <c r="E61" s="132">
        <v>0.838084</v>
      </c>
      <c r="F61" s="123">
        <v>1</v>
      </c>
      <c r="G61" s="123">
        <v>12</v>
      </c>
      <c r="H61" s="123">
        <v>309</v>
      </c>
      <c r="I61" s="123">
        <v>0</v>
      </c>
      <c r="J61" s="123">
        <v>0</v>
      </c>
      <c r="K61" s="122">
        <f>D61+I61</f>
        <v>0</v>
      </c>
      <c r="L61" s="122">
        <f>C61+G61+F61</f>
        <v>13</v>
      </c>
      <c r="M61" s="320">
        <f>IF(B61="",0,B61/E61)</f>
        <v>0</v>
      </c>
      <c r="N61" s="320">
        <f>IF(J61="",0,J61/E61)</f>
        <v>0</v>
      </c>
      <c r="O61" s="153">
        <f>IF(E61="",0,C61/E61)</f>
        <v>0</v>
      </c>
      <c r="P61" s="154">
        <f>IF(E61="",0,L61/E61)</f>
        <v>15.511571632437798</v>
      </c>
      <c r="Q61" s="153">
        <f>IF(E61="",0,(C61+G61)/E61)</f>
        <v>14.318373814557967</v>
      </c>
      <c r="R61" s="121">
        <f>IF(E61="",0,(K61+H61)/E61)</f>
        <v>368.6981257248677</v>
      </c>
      <c r="S61" s="121">
        <f>IF((C61+G61)=0,0,(K61+H61)/(C61+G61))</f>
        <v>25.75</v>
      </c>
      <c r="T61" s="8"/>
      <c r="U61" s="70"/>
      <c r="V61" s="10"/>
      <c r="W61" s="25"/>
      <c r="X61" s="4"/>
      <c r="Z61" s="26"/>
      <c r="AA61" s="71"/>
      <c r="AB61" s="71"/>
      <c r="AC61" s="71"/>
    </row>
    <row r="62" spans="1:29" ht="12.75">
      <c r="A62" s="113"/>
      <c r="B62" s="118"/>
      <c r="C62" s="118"/>
      <c r="D62" s="118"/>
      <c r="E62" s="131"/>
      <c r="F62" s="118"/>
      <c r="G62" s="118"/>
      <c r="H62" s="118"/>
      <c r="I62" s="118"/>
      <c r="J62" s="119"/>
      <c r="K62" s="119"/>
      <c r="L62" s="119"/>
      <c r="M62" s="300"/>
      <c r="N62" s="300"/>
      <c r="O62" s="124"/>
      <c r="P62" s="152"/>
      <c r="Q62" s="124"/>
      <c r="R62" s="118"/>
      <c r="S62" s="118"/>
      <c r="T62" s="8"/>
      <c r="U62" s="70"/>
      <c r="V62" s="10"/>
      <c r="W62" s="25"/>
      <c r="X62" s="4"/>
      <c r="Z62" s="26"/>
      <c r="AA62" s="71"/>
      <c r="AB62" s="71"/>
      <c r="AC62" s="71"/>
    </row>
    <row r="63" spans="1:29" s="286" customFormat="1" ht="12.75">
      <c r="A63" s="274" t="s">
        <v>27</v>
      </c>
      <c r="B63" s="275">
        <f aca="true" t="shared" si="16" ref="B63:J63">SUM(B58:B62)</f>
        <v>2</v>
      </c>
      <c r="C63" s="275">
        <f t="shared" si="16"/>
        <v>0</v>
      </c>
      <c r="D63" s="275">
        <f t="shared" si="16"/>
        <v>0</v>
      </c>
      <c r="E63" s="279">
        <f t="shared" si="16"/>
        <v>3.41083</v>
      </c>
      <c r="F63" s="275">
        <f t="shared" si="16"/>
        <v>16</v>
      </c>
      <c r="G63" s="275">
        <f t="shared" si="16"/>
        <v>36</v>
      </c>
      <c r="H63" s="275">
        <f t="shared" si="16"/>
        <v>1425</v>
      </c>
      <c r="I63" s="275">
        <f t="shared" si="16"/>
        <v>0</v>
      </c>
      <c r="J63" s="275">
        <f t="shared" si="16"/>
        <v>0</v>
      </c>
      <c r="K63" s="275">
        <f>D63+I63</f>
        <v>0</v>
      </c>
      <c r="L63" s="275">
        <f>C63+G63+F63</f>
        <v>52</v>
      </c>
      <c r="M63" s="301">
        <f>IF(B63="",0,B63/E63)</f>
        <v>0.5863675410383983</v>
      </c>
      <c r="N63" s="301">
        <f>IF(J63="",0,J63/E63)</f>
        <v>0</v>
      </c>
      <c r="O63" s="276">
        <f>IF(E63="",0,C63/E63)</f>
        <v>0</v>
      </c>
      <c r="P63" s="277">
        <f>IF(E63="",0,L63/E63)</f>
        <v>15.245556066998356</v>
      </c>
      <c r="Q63" s="276">
        <f>IF(E63="",0,(C63+G63)/E63)</f>
        <v>10.554615738691169</v>
      </c>
      <c r="R63" s="275">
        <f>IF(E63="",0,(K63+H63)/E63)</f>
        <v>417.7868729898588</v>
      </c>
      <c r="S63" s="275">
        <f>IF((C63+G63)=0,0,(K63+H63)/(C63+G63))</f>
        <v>39.583333333333336</v>
      </c>
      <c r="T63" s="281"/>
      <c r="U63" s="282"/>
      <c r="V63" s="283"/>
      <c r="W63" s="284"/>
      <c r="X63" s="285"/>
      <c r="Z63" s="287"/>
      <c r="AA63" s="288"/>
      <c r="AB63" s="288"/>
      <c r="AC63" s="288"/>
    </row>
    <row r="64" spans="1:29" ht="12.75">
      <c r="A64" s="111"/>
      <c r="B64" s="118"/>
      <c r="C64" s="118"/>
      <c r="D64" s="118"/>
      <c r="E64" s="131"/>
      <c r="F64" s="118"/>
      <c r="G64" s="118"/>
      <c r="H64" s="118"/>
      <c r="I64" s="118"/>
      <c r="J64" s="119"/>
      <c r="K64" s="119"/>
      <c r="L64" s="119"/>
      <c r="M64" s="300"/>
      <c r="N64" s="300"/>
      <c r="O64" s="124"/>
      <c r="P64" s="152"/>
      <c r="Q64" s="124"/>
      <c r="R64" s="118"/>
      <c r="S64" s="118"/>
      <c r="T64" s="8"/>
      <c r="U64" s="70"/>
      <c r="V64" s="10"/>
      <c r="W64" s="25"/>
      <c r="X64" s="4"/>
      <c r="Z64" s="26"/>
      <c r="AA64" s="71"/>
      <c r="AB64" s="71"/>
      <c r="AC64" s="71"/>
    </row>
    <row r="65" spans="1:24" ht="13.5" thickBot="1">
      <c r="A65" s="127" t="s">
        <v>70</v>
      </c>
      <c r="B65" s="125">
        <f aca="true" t="shared" si="17" ref="B65:J65">SUM(B57,B63)</f>
        <v>6</v>
      </c>
      <c r="C65" s="125">
        <f t="shared" si="17"/>
        <v>26</v>
      </c>
      <c r="D65" s="125">
        <f t="shared" si="17"/>
        <v>772</v>
      </c>
      <c r="E65" s="133">
        <f t="shared" si="17"/>
        <v>18.653589999999998</v>
      </c>
      <c r="F65" s="125">
        <f t="shared" si="17"/>
        <v>114</v>
      </c>
      <c r="G65" s="125">
        <f t="shared" si="17"/>
        <v>63</v>
      </c>
      <c r="H65" s="125">
        <f t="shared" si="17"/>
        <v>2465</v>
      </c>
      <c r="I65" s="125">
        <f t="shared" si="17"/>
        <v>273</v>
      </c>
      <c r="J65" s="125">
        <f t="shared" si="17"/>
        <v>127</v>
      </c>
      <c r="K65" s="125">
        <f>D65+I65</f>
        <v>1045</v>
      </c>
      <c r="L65" s="125">
        <f>C65+G65+F65</f>
        <v>203</v>
      </c>
      <c r="M65" s="304">
        <f>IF(B65="",0,B65/E65)</f>
        <v>0.3216539014741935</v>
      </c>
      <c r="N65" s="304">
        <f>IF(J65="",0,J65/E65)</f>
        <v>6.808340914537095</v>
      </c>
      <c r="O65" s="126">
        <f>IF(E65="",0,C65/E65)</f>
        <v>1.3938335730548383</v>
      </c>
      <c r="P65" s="126">
        <f>IF(E65="",0,L65/E65)</f>
        <v>10.882623666543546</v>
      </c>
      <c r="Q65" s="126">
        <f>IF(E65="",0,(C65+G65)/E65)</f>
        <v>4.77119953853387</v>
      </c>
      <c r="R65" s="125">
        <f>IF(E65="",0,(K65+H65)/E65)</f>
        <v>188.1675323624032</v>
      </c>
      <c r="S65" s="125">
        <f>IF((C65+G65)=0,0,(K65+H65)/(C65+G65))</f>
        <v>39.438202247191015</v>
      </c>
      <c r="W65" s="25"/>
      <c r="X65" s="4"/>
    </row>
    <row r="66" spans="1:24" ht="12.75">
      <c r="A66" s="115"/>
      <c r="B66" s="118"/>
      <c r="C66" s="118"/>
      <c r="D66" s="118"/>
      <c r="E66" s="131"/>
      <c r="F66" s="118"/>
      <c r="G66" s="118"/>
      <c r="H66" s="118"/>
      <c r="I66" s="118"/>
      <c r="J66" s="118"/>
      <c r="K66" s="118"/>
      <c r="L66" s="119"/>
      <c r="M66" s="300"/>
      <c r="N66" s="300"/>
      <c r="O66" s="124"/>
      <c r="P66" s="152"/>
      <c r="Q66" s="124"/>
      <c r="R66" s="118"/>
      <c r="S66" s="118"/>
      <c r="W66" s="25"/>
      <c r="X66" s="4"/>
    </row>
    <row r="67" spans="1:19" s="4" customFormat="1" ht="12.75">
      <c r="A67" s="261" t="s">
        <v>32</v>
      </c>
      <c r="B67" s="259">
        <v>2</v>
      </c>
      <c r="C67" s="259">
        <v>0</v>
      </c>
      <c r="D67" s="259">
        <v>0</v>
      </c>
      <c r="E67" s="265">
        <v>0.133763</v>
      </c>
      <c r="F67" s="259">
        <v>2</v>
      </c>
      <c r="G67" s="259">
        <v>0</v>
      </c>
      <c r="H67" s="259">
        <v>0</v>
      </c>
      <c r="I67" s="259">
        <v>0</v>
      </c>
      <c r="J67" s="259">
        <v>3</v>
      </c>
      <c r="K67" s="259">
        <f>D67+I67</f>
        <v>0</v>
      </c>
      <c r="L67" s="259">
        <f>C67+G67+F67</f>
        <v>2</v>
      </c>
      <c r="M67" s="321">
        <f>IF(B67="",0,B67/E67)</f>
        <v>14.951817767245053</v>
      </c>
      <c r="N67" s="321">
        <f>IF(J67="",0,J67/E67)</f>
        <v>22.42772665086758</v>
      </c>
      <c r="O67" s="263">
        <f>IF(E67="",0,C67/E67)</f>
        <v>0</v>
      </c>
      <c r="P67" s="260">
        <f>IF(E67="",0,L67/E67)</f>
        <v>14.951817767245053</v>
      </c>
      <c r="Q67" s="263">
        <f>IF(E67="",0,(C67+G67)/E67)</f>
        <v>0</v>
      </c>
      <c r="R67" s="259">
        <f>IF(E67="",0,(K67+H67)/E67)</f>
        <v>0</v>
      </c>
      <c r="S67" s="259">
        <f>IF((C67+G67)=0,0,(K67+H67)/(C67+G67))</f>
        <v>0</v>
      </c>
    </row>
    <row r="68" ht="12.75">
      <c r="A68" s="80"/>
    </row>
    <row r="70" spans="1:19" ht="12.75">
      <c r="A70" s="80"/>
      <c r="E70" s="134"/>
      <c r="F70" s="92"/>
      <c r="G70" s="92"/>
      <c r="H70" s="92"/>
      <c r="I70" s="92"/>
      <c r="J70" s="104"/>
      <c r="K70" s="104"/>
      <c r="L70" s="104"/>
      <c r="M70" s="322"/>
      <c r="N70" s="322"/>
      <c r="O70" s="155"/>
      <c r="P70" s="155"/>
      <c r="Q70" s="155"/>
      <c r="R70" s="92"/>
      <c r="S70" s="92"/>
    </row>
    <row r="71" spans="1:19" ht="12.75">
      <c r="A71" s="80"/>
      <c r="E71" s="134"/>
      <c r="F71" s="92"/>
      <c r="G71" s="92"/>
      <c r="H71" s="92"/>
      <c r="I71" s="92"/>
      <c r="J71" s="104"/>
      <c r="K71" s="104"/>
      <c r="L71" s="104"/>
      <c r="M71" s="322"/>
      <c r="N71" s="322"/>
      <c r="O71" s="155"/>
      <c r="P71" s="155"/>
      <c r="Q71" s="155"/>
      <c r="R71" s="92"/>
      <c r="S71" s="92"/>
    </row>
    <row r="72" spans="5:19" ht="12.75">
      <c r="E72" s="135"/>
      <c r="F72" s="92"/>
      <c r="G72" s="92"/>
      <c r="H72" s="92"/>
      <c r="I72" s="92"/>
      <c r="J72" s="104"/>
      <c r="K72" s="104"/>
      <c r="L72" s="104"/>
      <c r="M72" s="322"/>
      <c r="N72" s="322"/>
      <c r="O72" s="155"/>
      <c r="P72" s="155"/>
      <c r="Q72" s="155"/>
      <c r="R72" s="92"/>
      <c r="S72" s="92"/>
    </row>
    <row r="73" spans="1:19" ht="12.75">
      <c r="A73" s="77"/>
      <c r="E73" s="134"/>
      <c r="F73" s="92"/>
      <c r="G73" s="92"/>
      <c r="H73" s="92"/>
      <c r="I73" s="92"/>
      <c r="J73" s="104"/>
      <c r="K73" s="104"/>
      <c r="L73" s="104"/>
      <c r="M73" s="322"/>
      <c r="N73" s="322"/>
      <c r="O73" s="155"/>
      <c r="P73" s="155"/>
      <c r="Q73" s="155"/>
      <c r="R73" s="92"/>
      <c r="S73" s="92"/>
    </row>
    <row r="74" spans="1:19" ht="12.75">
      <c r="A74" s="77"/>
      <c r="E74" s="136"/>
      <c r="F74" s="96"/>
      <c r="G74" s="96"/>
      <c r="H74" s="96"/>
      <c r="I74" s="96"/>
      <c r="J74" s="105"/>
      <c r="K74" s="105"/>
      <c r="L74" s="105"/>
      <c r="M74" s="323"/>
      <c r="N74" s="323"/>
      <c r="O74" s="156"/>
      <c r="P74" s="156"/>
      <c r="Q74" s="156"/>
      <c r="R74" s="96"/>
      <c r="S74" s="92"/>
    </row>
    <row r="75" spans="1:19" ht="12.75">
      <c r="A75" s="77"/>
      <c r="E75" s="136"/>
      <c r="F75" s="96"/>
      <c r="G75" s="96"/>
      <c r="H75" s="96"/>
      <c r="I75" s="96"/>
      <c r="J75" s="104"/>
      <c r="K75" s="104"/>
      <c r="L75" s="104"/>
      <c r="M75" s="322"/>
      <c r="N75" s="322"/>
      <c r="O75" s="155"/>
      <c r="P75" s="155"/>
      <c r="Q75" s="155"/>
      <c r="R75" s="92"/>
      <c r="S75" s="92"/>
    </row>
    <row r="76" spans="5:19" ht="12.75">
      <c r="E76" s="136"/>
      <c r="F76" s="92"/>
      <c r="G76" s="92"/>
      <c r="H76" s="92"/>
      <c r="I76" s="92"/>
      <c r="J76" s="104"/>
      <c r="K76" s="104"/>
      <c r="L76" s="104"/>
      <c r="M76" s="322"/>
      <c r="N76" s="322"/>
      <c r="O76" s="155"/>
      <c r="P76" s="155"/>
      <c r="Q76" s="155"/>
      <c r="R76" s="92"/>
      <c r="S76" s="92"/>
    </row>
    <row r="77" spans="5:19" ht="12.75">
      <c r="E77" s="136"/>
      <c r="F77" s="92"/>
      <c r="G77" s="92"/>
      <c r="H77" s="92"/>
      <c r="I77" s="92"/>
      <c r="J77" s="104"/>
      <c r="K77" s="104"/>
      <c r="L77" s="104"/>
      <c r="M77" s="322"/>
      <c r="N77" s="322"/>
      <c r="O77" s="155"/>
      <c r="P77" s="155"/>
      <c r="Q77" s="155"/>
      <c r="R77" s="92"/>
      <c r="S77" s="92"/>
    </row>
    <row r="78" spans="5:19" ht="12.75">
      <c r="E78" s="136"/>
      <c r="F78" s="92"/>
      <c r="G78" s="92"/>
      <c r="H78" s="92"/>
      <c r="I78" s="92"/>
      <c r="J78" s="104"/>
      <c r="K78" s="104"/>
      <c r="L78" s="104"/>
      <c r="M78" s="322"/>
      <c r="N78" s="322"/>
      <c r="O78" s="155"/>
      <c r="P78" s="155"/>
      <c r="Q78" s="155"/>
      <c r="R78" s="92"/>
      <c r="S78" s="92"/>
    </row>
    <row r="79" spans="5:19" ht="12.75">
      <c r="E79" s="136"/>
      <c r="F79" s="92"/>
      <c r="G79" s="92"/>
      <c r="H79" s="92"/>
      <c r="I79" s="92"/>
      <c r="J79" s="104"/>
      <c r="K79" s="104"/>
      <c r="L79" s="104"/>
      <c r="M79" s="322"/>
      <c r="N79" s="322"/>
      <c r="O79" s="155"/>
      <c r="P79" s="155"/>
      <c r="Q79" s="155"/>
      <c r="R79" s="92"/>
      <c r="S79" s="92"/>
    </row>
    <row r="80" spans="5:19" ht="12.75">
      <c r="E80" s="136"/>
      <c r="F80" s="92"/>
      <c r="G80" s="92"/>
      <c r="H80" s="92"/>
      <c r="I80" s="92"/>
      <c r="J80" s="104"/>
      <c r="K80" s="104"/>
      <c r="L80" s="104"/>
      <c r="M80" s="322"/>
      <c r="N80" s="322"/>
      <c r="O80" s="155"/>
      <c r="P80" s="155"/>
      <c r="Q80" s="155"/>
      <c r="R80" s="92"/>
      <c r="S80" s="92"/>
    </row>
    <row r="81" spans="1:19" ht="12.75">
      <c r="A81" s="77"/>
      <c r="E81" s="136"/>
      <c r="F81" s="92"/>
      <c r="G81" s="92"/>
      <c r="H81" s="92"/>
      <c r="I81" s="92"/>
      <c r="J81" s="104"/>
      <c r="K81" s="104"/>
      <c r="L81" s="104"/>
      <c r="M81" s="322"/>
      <c r="N81" s="322"/>
      <c r="O81" s="155"/>
      <c r="P81" s="155"/>
      <c r="Q81" s="155"/>
      <c r="R81" s="92"/>
      <c r="S81" s="92"/>
    </row>
    <row r="82" spans="1:19" ht="12.75">
      <c r="A82" s="58"/>
      <c r="E82" s="136"/>
      <c r="F82" s="106"/>
      <c r="G82" s="106"/>
      <c r="H82" s="106"/>
      <c r="I82" s="106"/>
      <c r="J82" s="107"/>
      <c r="K82" s="107"/>
      <c r="L82" s="107"/>
      <c r="M82" s="324"/>
      <c r="N82" s="324"/>
      <c r="O82" s="157"/>
      <c r="P82" s="157"/>
      <c r="Q82" s="157"/>
      <c r="R82" s="106"/>
      <c r="S82" s="106"/>
    </row>
    <row r="83" spans="5:19" ht="12.75">
      <c r="E83" s="136"/>
      <c r="F83" s="106"/>
      <c r="G83" s="106"/>
      <c r="H83" s="106"/>
      <c r="I83" s="106"/>
      <c r="J83" s="104"/>
      <c r="K83" s="104"/>
      <c r="L83" s="104"/>
      <c r="M83" s="322"/>
      <c r="N83" s="322"/>
      <c r="O83" s="157"/>
      <c r="P83" s="157"/>
      <c r="Q83" s="155"/>
      <c r="R83" s="92"/>
      <c r="S83" s="92"/>
    </row>
    <row r="84" spans="1:19" ht="12.75">
      <c r="A84" s="77"/>
      <c r="E84" s="136"/>
      <c r="F84" s="106"/>
      <c r="G84" s="106"/>
      <c r="H84" s="106"/>
      <c r="I84" s="106"/>
      <c r="J84" s="104"/>
      <c r="K84" s="104"/>
      <c r="L84" s="104"/>
      <c r="M84" s="322"/>
      <c r="N84" s="322"/>
      <c r="O84" s="155"/>
      <c r="P84" s="155"/>
      <c r="Q84" s="155"/>
      <c r="R84" s="92"/>
      <c r="S84" s="92"/>
    </row>
    <row r="85" spans="1:19" ht="12.75">
      <c r="A85" s="81"/>
      <c r="F85" s="92"/>
      <c r="G85" s="92"/>
      <c r="H85" s="92"/>
      <c r="I85" s="92"/>
      <c r="J85" s="104"/>
      <c r="K85" s="104"/>
      <c r="L85" s="104"/>
      <c r="M85" s="322"/>
      <c r="N85" s="322"/>
      <c r="O85" s="155"/>
      <c r="P85" s="155"/>
      <c r="Q85" s="155"/>
      <c r="R85" s="92"/>
      <c r="S85" s="92"/>
    </row>
    <row r="86" spans="1:23" ht="12.75">
      <c r="A86" s="82"/>
      <c r="E86" s="135"/>
      <c r="F86" s="92"/>
      <c r="G86" s="92"/>
      <c r="H86" s="92"/>
      <c r="I86" s="92"/>
      <c r="J86" s="104"/>
      <c r="K86" s="104"/>
      <c r="L86" s="104"/>
      <c r="M86" s="322"/>
      <c r="N86" s="322"/>
      <c r="O86" s="155"/>
      <c r="P86" s="155"/>
      <c r="Q86" s="155"/>
      <c r="R86" s="92"/>
      <c r="S86" s="92"/>
      <c r="W86" s="73"/>
    </row>
    <row r="87" spans="1:19" ht="12.75">
      <c r="A87" s="83"/>
      <c r="E87" s="135"/>
      <c r="F87" s="92"/>
      <c r="G87" s="92"/>
      <c r="H87" s="92"/>
      <c r="I87" s="92"/>
      <c r="J87" s="104"/>
      <c r="K87" s="104"/>
      <c r="L87" s="104"/>
      <c r="M87" s="322"/>
      <c r="N87" s="322"/>
      <c r="O87" s="155"/>
      <c r="P87" s="155"/>
      <c r="Q87" s="155"/>
      <c r="R87" s="92"/>
      <c r="S87" s="92"/>
    </row>
    <row r="88" spans="1:19" ht="12.75">
      <c r="A88" s="83"/>
      <c r="E88" s="135"/>
      <c r="F88" s="92"/>
      <c r="G88" s="92"/>
      <c r="H88" s="92"/>
      <c r="I88" s="92"/>
      <c r="J88" s="104"/>
      <c r="K88" s="104"/>
      <c r="L88" s="104"/>
      <c r="M88" s="322"/>
      <c r="N88" s="322"/>
      <c r="O88" s="155"/>
      <c r="P88" s="155"/>
      <c r="Q88" s="155"/>
      <c r="R88" s="92"/>
      <c r="S88" s="92"/>
    </row>
    <row r="89" spans="1:19" ht="12.75">
      <c r="A89" s="83"/>
      <c r="E89" s="135"/>
      <c r="F89" s="92"/>
      <c r="G89" s="92"/>
      <c r="H89" s="92"/>
      <c r="I89" s="92"/>
      <c r="J89" s="104"/>
      <c r="K89" s="104"/>
      <c r="L89" s="104"/>
      <c r="M89" s="322"/>
      <c r="N89" s="322"/>
      <c r="O89" s="155"/>
      <c r="P89" s="155"/>
      <c r="Q89" s="155"/>
      <c r="R89" s="92"/>
      <c r="S89" s="92"/>
    </row>
    <row r="90" spans="1:23" ht="12.75">
      <c r="A90" s="84"/>
      <c r="E90" s="137"/>
      <c r="F90" s="93"/>
      <c r="G90" s="93"/>
      <c r="H90" s="93"/>
      <c r="I90" s="93"/>
      <c r="J90" s="107"/>
      <c r="K90" s="107"/>
      <c r="L90" s="107"/>
      <c r="M90" s="324"/>
      <c r="N90" s="324"/>
      <c r="O90" s="158"/>
      <c r="P90" s="158"/>
      <c r="Q90" s="158"/>
      <c r="R90" s="92"/>
      <c r="S90" s="92"/>
      <c r="W90" s="64"/>
    </row>
    <row r="91" spans="1:19" ht="12.75">
      <c r="A91" s="85"/>
      <c r="F91" s="93"/>
      <c r="G91" s="93"/>
      <c r="H91" s="93"/>
      <c r="I91" s="93"/>
      <c r="J91" s="107"/>
      <c r="K91" s="107"/>
      <c r="L91" s="107"/>
      <c r="M91" s="324"/>
      <c r="N91" s="324"/>
      <c r="O91" s="158"/>
      <c r="P91" s="158"/>
      <c r="Q91" s="158"/>
      <c r="R91" s="92"/>
      <c r="S91" s="92"/>
    </row>
    <row r="92" spans="1:19" ht="12.75">
      <c r="A92" s="58"/>
      <c r="D92" s="99"/>
      <c r="E92" s="135"/>
      <c r="F92" s="93"/>
      <c r="G92" s="93"/>
      <c r="H92" s="93"/>
      <c r="I92" s="93"/>
      <c r="J92" s="107"/>
      <c r="K92" s="107"/>
      <c r="L92" s="107"/>
      <c r="M92" s="324"/>
      <c r="N92" s="324"/>
      <c r="O92" s="158"/>
      <c r="P92" s="158"/>
      <c r="Q92" s="158"/>
      <c r="R92" s="92"/>
      <c r="S92" s="92"/>
    </row>
    <row r="93" spans="1:19" ht="12.75">
      <c r="A93" s="58"/>
      <c r="D93" s="99"/>
      <c r="E93" s="135"/>
      <c r="F93" s="93"/>
      <c r="G93" s="93"/>
      <c r="H93" s="93"/>
      <c r="I93" s="93"/>
      <c r="J93" s="107"/>
      <c r="K93" s="107"/>
      <c r="L93" s="107"/>
      <c r="M93" s="324"/>
      <c r="N93" s="324"/>
      <c r="O93" s="158"/>
      <c r="P93" s="158"/>
      <c r="Q93" s="158"/>
      <c r="R93" s="92"/>
      <c r="S93" s="92"/>
    </row>
    <row r="94" spans="1:19" ht="12.75">
      <c r="A94" s="58"/>
      <c r="D94" s="99"/>
      <c r="E94" s="135"/>
      <c r="F94" s="93"/>
      <c r="G94" s="93"/>
      <c r="H94" s="93"/>
      <c r="I94" s="93"/>
      <c r="J94" s="107"/>
      <c r="K94" s="107"/>
      <c r="L94" s="107"/>
      <c r="M94" s="324"/>
      <c r="N94" s="324"/>
      <c r="O94" s="158"/>
      <c r="P94" s="158"/>
      <c r="Q94" s="158"/>
      <c r="R94" s="92"/>
      <c r="S94" s="92"/>
    </row>
    <row r="95" spans="1:19" ht="12.75">
      <c r="A95" s="84"/>
      <c r="D95" s="100"/>
      <c r="E95" s="138"/>
      <c r="F95" s="93"/>
      <c r="G95" s="93"/>
      <c r="H95" s="93"/>
      <c r="I95" s="93"/>
      <c r="J95" s="107"/>
      <c r="K95" s="107"/>
      <c r="L95" s="107"/>
      <c r="M95" s="324"/>
      <c r="N95" s="324"/>
      <c r="O95" s="158"/>
      <c r="P95" s="158"/>
      <c r="Q95" s="158"/>
      <c r="R95" s="92"/>
      <c r="S95" s="92"/>
    </row>
    <row r="96" spans="1:19" ht="12.75">
      <c r="A96" s="85"/>
      <c r="F96" s="93"/>
      <c r="G96" s="93"/>
      <c r="H96" s="93"/>
      <c r="I96" s="93"/>
      <c r="J96" s="107"/>
      <c r="K96" s="107"/>
      <c r="L96" s="107"/>
      <c r="M96" s="324"/>
      <c r="N96" s="324"/>
      <c r="O96" s="158"/>
      <c r="P96" s="158"/>
      <c r="Q96" s="158"/>
      <c r="R96" s="92"/>
      <c r="S96" s="92"/>
    </row>
    <row r="97" spans="1:23" ht="12.75">
      <c r="A97" s="80"/>
      <c r="D97" s="99"/>
      <c r="E97" s="135"/>
      <c r="F97" s="96"/>
      <c r="G97" s="96"/>
      <c r="H97" s="96"/>
      <c r="I97" s="96"/>
      <c r="J97" s="105"/>
      <c r="K97" s="105"/>
      <c r="L97" s="105"/>
      <c r="M97" s="323"/>
      <c r="N97" s="323"/>
      <c r="O97" s="156"/>
      <c r="P97" s="156"/>
      <c r="Q97" s="156"/>
      <c r="R97" s="92"/>
      <c r="S97" s="92"/>
      <c r="W97" s="74"/>
    </row>
    <row r="98" spans="1:23" ht="12.75">
      <c r="A98" s="80"/>
      <c r="D98" s="99"/>
      <c r="E98" s="135"/>
      <c r="F98" s="92"/>
      <c r="G98" s="92"/>
      <c r="H98" s="92"/>
      <c r="I98" s="92"/>
      <c r="J98" s="104"/>
      <c r="K98" s="104"/>
      <c r="L98" s="104"/>
      <c r="M98" s="322"/>
      <c r="N98" s="322"/>
      <c r="O98" s="155"/>
      <c r="P98" s="155"/>
      <c r="Q98" s="155"/>
      <c r="R98" s="92"/>
      <c r="S98" s="92"/>
      <c r="W98" s="74"/>
    </row>
    <row r="99" spans="1:23" ht="12.75">
      <c r="A99" s="80"/>
      <c r="D99" s="99"/>
      <c r="E99" s="135"/>
      <c r="F99" s="92"/>
      <c r="G99" s="92"/>
      <c r="H99" s="92"/>
      <c r="I99" s="92"/>
      <c r="J99" s="104"/>
      <c r="K99" s="104"/>
      <c r="L99" s="104"/>
      <c r="M99" s="322"/>
      <c r="N99" s="322"/>
      <c r="O99" s="155"/>
      <c r="P99" s="155"/>
      <c r="Q99" s="155"/>
      <c r="R99" s="92"/>
      <c r="S99" s="92"/>
      <c r="W99" s="74"/>
    </row>
    <row r="100" spans="1:23" ht="12.75">
      <c r="A100" s="80"/>
      <c r="D100" s="99"/>
      <c r="E100" s="135"/>
      <c r="F100" s="92"/>
      <c r="G100" s="92"/>
      <c r="H100" s="92"/>
      <c r="I100" s="92"/>
      <c r="J100" s="104"/>
      <c r="K100" s="104"/>
      <c r="L100" s="104"/>
      <c r="M100" s="322"/>
      <c r="N100" s="322"/>
      <c r="O100" s="155"/>
      <c r="P100" s="155"/>
      <c r="Q100" s="155"/>
      <c r="R100" s="92"/>
      <c r="S100" s="92"/>
      <c r="W100" s="74"/>
    </row>
    <row r="101" spans="1:23" ht="12.75">
      <c r="A101" s="80"/>
      <c r="D101" s="99"/>
      <c r="E101" s="135"/>
      <c r="F101" s="92"/>
      <c r="G101" s="92"/>
      <c r="H101" s="92"/>
      <c r="I101" s="92"/>
      <c r="J101" s="104"/>
      <c r="K101" s="104"/>
      <c r="L101" s="104"/>
      <c r="M101" s="322"/>
      <c r="N101" s="322"/>
      <c r="O101" s="155"/>
      <c r="P101" s="155"/>
      <c r="Q101" s="155"/>
      <c r="R101" s="92"/>
      <c r="S101" s="92"/>
      <c r="W101" s="74"/>
    </row>
    <row r="102" spans="1:23" ht="12.75">
      <c r="A102" s="80"/>
      <c r="D102" s="99"/>
      <c r="E102" s="135"/>
      <c r="F102" s="92"/>
      <c r="G102" s="92"/>
      <c r="H102" s="92"/>
      <c r="I102" s="92"/>
      <c r="J102" s="104"/>
      <c r="K102" s="104"/>
      <c r="L102" s="104"/>
      <c r="M102" s="322"/>
      <c r="N102" s="322"/>
      <c r="O102" s="155"/>
      <c r="P102" s="155"/>
      <c r="Q102" s="155"/>
      <c r="R102" s="92"/>
      <c r="S102" s="92"/>
      <c r="W102" s="74"/>
    </row>
    <row r="103" spans="1:23" ht="12.75">
      <c r="A103" s="80"/>
      <c r="D103" s="99"/>
      <c r="E103" s="135"/>
      <c r="F103" s="92"/>
      <c r="G103" s="92"/>
      <c r="H103" s="92"/>
      <c r="I103" s="92"/>
      <c r="J103" s="104"/>
      <c r="K103" s="104"/>
      <c r="L103" s="104"/>
      <c r="M103" s="322"/>
      <c r="N103" s="322"/>
      <c r="O103" s="155"/>
      <c r="P103" s="155"/>
      <c r="Q103" s="155"/>
      <c r="R103" s="92"/>
      <c r="S103" s="92"/>
      <c r="W103" s="74"/>
    </row>
    <row r="104" spans="4:23" ht="12.75">
      <c r="D104" s="99"/>
      <c r="E104" s="135"/>
      <c r="F104" s="92"/>
      <c r="G104" s="92"/>
      <c r="H104" s="92"/>
      <c r="I104" s="92"/>
      <c r="J104" s="104"/>
      <c r="K104" s="104"/>
      <c r="L104" s="104"/>
      <c r="M104" s="322"/>
      <c r="N104" s="322"/>
      <c r="O104" s="155"/>
      <c r="P104" s="155"/>
      <c r="Q104" s="155"/>
      <c r="R104" s="92"/>
      <c r="S104" s="92"/>
      <c r="W104" s="74"/>
    </row>
    <row r="105" spans="4:23" ht="12.75">
      <c r="D105" s="99"/>
      <c r="E105" s="135"/>
      <c r="F105" s="92"/>
      <c r="G105" s="92"/>
      <c r="H105" s="92"/>
      <c r="I105" s="92"/>
      <c r="J105" s="104"/>
      <c r="K105" s="104"/>
      <c r="L105" s="104"/>
      <c r="M105" s="322"/>
      <c r="N105" s="322"/>
      <c r="O105" s="155"/>
      <c r="P105" s="155"/>
      <c r="Q105" s="155"/>
      <c r="R105" s="92"/>
      <c r="S105" s="92"/>
      <c r="W105" s="74"/>
    </row>
    <row r="106" spans="1:23" ht="12.75">
      <c r="A106" s="77"/>
      <c r="D106" s="99"/>
      <c r="E106" s="135"/>
      <c r="F106" s="92"/>
      <c r="G106" s="92"/>
      <c r="H106" s="92"/>
      <c r="I106" s="92"/>
      <c r="J106" s="104"/>
      <c r="K106" s="104"/>
      <c r="L106" s="104"/>
      <c r="M106" s="322"/>
      <c r="N106" s="322"/>
      <c r="O106" s="155"/>
      <c r="P106" s="155"/>
      <c r="Q106" s="155"/>
      <c r="R106" s="92"/>
      <c r="S106" s="92"/>
      <c r="W106" s="74"/>
    </row>
    <row r="107" spans="1:23" ht="12.75">
      <c r="A107" s="77"/>
      <c r="D107" s="99"/>
      <c r="E107" s="135"/>
      <c r="F107" s="92"/>
      <c r="G107" s="92"/>
      <c r="H107" s="92"/>
      <c r="I107" s="92"/>
      <c r="J107" s="104"/>
      <c r="K107" s="104"/>
      <c r="L107" s="104"/>
      <c r="M107" s="322"/>
      <c r="N107" s="322"/>
      <c r="O107" s="155"/>
      <c r="P107" s="155"/>
      <c r="Q107" s="155"/>
      <c r="R107" s="92"/>
      <c r="S107" s="92"/>
      <c r="W107" s="74"/>
    </row>
    <row r="108" spans="1:23" ht="12.75">
      <c r="A108" s="84"/>
      <c r="D108" s="99"/>
      <c r="E108" s="138"/>
      <c r="F108" s="96"/>
      <c r="G108" s="96"/>
      <c r="H108" s="96"/>
      <c r="I108" s="96"/>
      <c r="J108" s="105"/>
      <c r="K108" s="105"/>
      <c r="L108" s="105"/>
      <c r="M108" s="323"/>
      <c r="N108" s="323"/>
      <c r="O108" s="156"/>
      <c r="P108" s="156"/>
      <c r="Q108" s="156"/>
      <c r="R108" s="92"/>
      <c r="S108" s="92"/>
      <c r="W108" s="74"/>
    </row>
    <row r="109" spans="1:23" ht="12.75">
      <c r="A109" s="85"/>
      <c r="D109" s="101"/>
      <c r="F109" s="93"/>
      <c r="G109" s="93"/>
      <c r="H109" s="93"/>
      <c r="I109" s="93"/>
      <c r="J109" s="107"/>
      <c r="K109" s="107"/>
      <c r="L109" s="107"/>
      <c r="M109" s="324"/>
      <c r="N109" s="324"/>
      <c r="O109" s="158"/>
      <c r="P109" s="158"/>
      <c r="Q109" s="158"/>
      <c r="R109" s="92"/>
      <c r="S109" s="92"/>
      <c r="W109" s="75"/>
    </row>
    <row r="110" spans="1:24" ht="12.75">
      <c r="A110" s="80"/>
      <c r="D110" s="99"/>
      <c r="E110" s="139"/>
      <c r="G110" s="94"/>
      <c r="H110" s="94"/>
      <c r="I110" s="94"/>
      <c r="J110" s="94"/>
      <c r="K110" s="104"/>
      <c r="L110" s="104"/>
      <c r="M110" s="322"/>
      <c r="N110" s="322"/>
      <c r="O110" s="159"/>
      <c r="P110" s="159"/>
      <c r="Q110" s="160"/>
      <c r="R110" s="94"/>
      <c r="S110" s="92"/>
      <c r="X110" s="74"/>
    </row>
    <row r="111" spans="1:24" ht="12.75">
      <c r="A111" s="58"/>
      <c r="D111" s="99"/>
      <c r="E111" s="139"/>
      <c r="G111" s="94"/>
      <c r="H111" s="94"/>
      <c r="I111" s="94"/>
      <c r="J111" s="94"/>
      <c r="K111" s="104"/>
      <c r="L111" s="104"/>
      <c r="M111" s="322"/>
      <c r="N111" s="322"/>
      <c r="O111" s="159"/>
      <c r="P111" s="159"/>
      <c r="Q111" s="160"/>
      <c r="R111" s="94"/>
      <c r="S111" s="92"/>
      <c r="X111" s="74"/>
    </row>
    <row r="112" spans="1:19" ht="12.75">
      <c r="A112" s="81"/>
      <c r="D112" s="92"/>
      <c r="E112" s="139"/>
      <c r="G112" s="94"/>
      <c r="H112" s="94"/>
      <c r="I112" s="94"/>
      <c r="J112" s="94"/>
      <c r="K112" s="104"/>
      <c r="L112" s="104"/>
      <c r="M112" s="322"/>
      <c r="N112" s="322"/>
      <c r="O112" s="159"/>
      <c r="P112" s="159"/>
      <c r="Q112" s="160"/>
      <c r="R112" s="94"/>
      <c r="S112" s="92"/>
    </row>
    <row r="113" spans="1:24" ht="12.75">
      <c r="A113" s="83"/>
      <c r="D113" s="99"/>
      <c r="E113" s="139"/>
      <c r="G113" s="92"/>
      <c r="H113" s="92"/>
      <c r="I113" s="92"/>
      <c r="J113" s="92"/>
      <c r="K113" s="104"/>
      <c r="L113" s="104"/>
      <c r="M113" s="322"/>
      <c r="N113" s="322"/>
      <c r="O113" s="159"/>
      <c r="P113" s="159"/>
      <c r="Q113" s="155"/>
      <c r="R113" s="92"/>
      <c r="S113" s="92"/>
      <c r="X113" s="74"/>
    </row>
    <row r="114" spans="1:24" ht="12.75">
      <c r="A114" s="83"/>
      <c r="D114" s="99"/>
      <c r="E114" s="139"/>
      <c r="G114" s="92"/>
      <c r="H114" s="92"/>
      <c r="I114" s="92"/>
      <c r="J114" s="92"/>
      <c r="K114" s="104"/>
      <c r="L114" s="104"/>
      <c r="M114" s="322"/>
      <c r="N114" s="322"/>
      <c r="O114" s="159"/>
      <c r="P114" s="159"/>
      <c r="Q114" s="155"/>
      <c r="R114" s="92"/>
      <c r="S114" s="92"/>
      <c r="X114" s="74"/>
    </row>
    <row r="115" spans="1:24" ht="12.75">
      <c r="A115" s="82"/>
      <c r="D115" s="99"/>
      <c r="E115" s="139"/>
      <c r="G115" s="96"/>
      <c r="H115" s="96"/>
      <c r="I115" s="96"/>
      <c r="J115" s="96"/>
      <c r="K115" s="105"/>
      <c r="L115" s="105"/>
      <c r="M115" s="323"/>
      <c r="N115" s="323"/>
      <c r="O115" s="161"/>
      <c r="P115" s="161"/>
      <c r="Q115" s="156"/>
      <c r="R115" s="96"/>
      <c r="S115" s="92"/>
      <c r="X115" s="74"/>
    </row>
    <row r="116" spans="1:24" ht="12.75">
      <c r="A116" s="82"/>
      <c r="D116" s="99"/>
      <c r="E116" s="139"/>
      <c r="G116" s="96"/>
      <c r="H116" s="96"/>
      <c r="I116" s="96"/>
      <c r="J116" s="96"/>
      <c r="K116" s="105"/>
      <c r="L116" s="105"/>
      <c r="M116" s="323"/>
      <c r="N116" s="323"/>
      <c r="O116" s="161"/>
      <c r="P116" s="161"/>
      <c r="Q116" s="156"/>
      <c r="R116" s="96"/>
      <c r="S116" s="92"/>
      <c r="X116" s="74"/>
    </row>
    <row r="117" spans="1:19" ht="12.75">
      <c r="A117" s="82"/>
      <c r="D117" s="92"/>
      <c r="E117" s="139"/>
      <c r="G117" s="92"/>
      <c r="H117" s="96"/>
      <c r="I117" s="96"/>
      <c r="J117" s="96"/>
      <c r="K117" s="105"/>
      <c r="L117" s="105"/>
      <c r="M117" s="323"/>
      <c r="N117" s="323"/>
      <c r="O117" s="161"/>
      <c r="P117" s="161"/>
      <c r="Q117" s="156"/>
      <c r="R117" s="96"/>
      <c r="S117" s="92"/>
    </row>
    <row r="118" spans="1:24" ht="12.75">
      <c r="A118" s="65"/>
      <c r="D118" s="102"/>
      <c r="E118" s="138"/>
      <c r="G118" s="97"/>
      <c r="H118" s="97"/>
      <c r="I118" s="97"/>
      <c r="J118" s="97"/>
      <c r="K118" s="97"/>
      <c r="L118" s="97"/>
      <c r="M118" s="284"/>
      <c r="N118" s="284"/>
      <c r="O118" s="162"/>
      <c r="P118" s="162"/>
      <c r="Q118" s="156"/>
      <c r="R118" s="96"/>
      <c r="S118" s="92"/>
      <c r="X118" s="63"/>
    </row>
    <row r="119" spans="7:19" ht="12.75">
      <c r="G119" s="92"/>
      <c r="H119" s="92"/>
      <c r="I119" s="92"/>
      <c r="J119" s="92"/>
      <c r="K119" s="94"/>
      <c r="L119" s="94"/>
      <c r="M119" s="325"/>
      <c r="N119" s="325"/>
      <c r="O119" s="160"/>
      <c r="P119" s="160"/>
      <c r="Q119" s="160"/>
      <c r="R119" s="94"/>
      <c r="S119" s="92"/>
    </row>
    <row r="120" spans="4:19" ht="12.75">
      <c r="D120" s="99"/>
      <c r="E120" s="135"/>
      <c r="F120" s="92"/>
      <c r="G120" s="92"/>
      <c r="H120" s="92"/>
      <c r="I120" s="92"/>
      <c r="J120" s="104"/>
      <c r="K120" s="104"/>
      <c r="L120" s="104"/>
      <c r="M120" s="322"/>
      <c r="N120" s="322"/>
      <c r="O120" s="155"/>
      <c r="P120" s="155"/>
      <c r="Q120" s="155"/>
      <c r="R120" s="92"/>
      <c r="S120" s="92"/>
    </row>
    <row r="121" spans="1:19" ht="12.75">
      <c r="A121" s="77"/>
      <c r="D121" s="99"/>
      <c r="E121" s="135"/>
      <c r="F121" s="92"/>
      <c r="G121" s="92"/>
      <c r="H121" s="92"/>
      <c r="I121" s="92"/>
      <c r="J121" s="104"/>
      <c r="K121" s="104"/>
      <c r="L121" s="104"/>
      <c r="M121" s="322"/>
      <c r="N121" s="322"/>
      <c r="O121" s="155"/>
      <c r="P121" s="155"/>
      <c r="Q121" s="155"/>
      <c r="R121" s="92"/>
      <c r="S121" s="92"/>
    </row>
    <row r="122" spans="4:19" ht="12.75">
      <c r="D122" s="99"/>
      <c r="E122" s="135"/>
      <c r="F122" s="92"/>
      <c r="G122" s="92"/>
      <c r="H122" s="92"/>
      <c r="I122" s="92"/>
      <c r="J122" s="104"/>
      <c r="K122" s="104"/>
      <c r="L122" s="104"/>
      <c r="M122" s="322"/>
      <c r="N122" s="322"/>
      <c r="O122" s="155"/>
      <c r="P122" s="155"/>
      <c r="Q122" s="155"/>
      <c r="R122" s="92"/>
      <c r="S122" s="92"/>
    </row>
    <row r="123" spans="1:19" ht="12.75">
      <c r="A123" s="77"/>
      <c r="D123" s="99"/>
      <c r="E123" s="135"/>
      <c r="F123" s="96"/>
      <c r="G123" s="96"/>
      <c r="H123" s="96"/>
      <c r="I123" s="96"/>
      <c r="J123" s="105"/>
      <c r="K123" s="105"/>
      <c r="L123" s="105"/>
      <c r="M123" s="323"/>
      <c r="N123" s="323"/>
      <c r="O123" s="156"/>
      <c r="P123" s="156"/>
      <c r="Q123" s="156"/>
      <c r="R123" s="96"/>
      <c r="S123" s="96"/>
    </row>
    <row r="124" spans="1:19" ht="12.75">
      <c r="A124" s="78"/>
      <c r="D124" s="99"/>
      <c r="E124" s="135"/>
      <c r="F124" s="96"/>
      <c r="G124" s="96"/>
      <c r="H124" s="96"/>
      <c r="I124" s="96"/>
      <c r="J124" s="105"/>
      <c r="K124" s="105"/>
      <c r="L124" s="105"/>
      <c r="M124" s="323"/>
      <c r="N124" s="323"/>
      <c r="O124" s="156"/>
      <c r="P124" s="156"/>
      <c r="Q124" s="156"/>
      <c r="R124" s="96"/>
      <c r="S124" s="92"/>
    </row>
    <row r="125" spans="1:19" ht="12.75">
      <c r="A125" s="82"/>
      <c r="D125" s="99"/>
      <c r="E125" s="135"/>
      <c r="F125" s="96"/>
      <c r="G125" s="96"/>
      <c r="H125" s="96"/>
      <c r="I125" s="96"/>
      <c r="J125" s="104"/>
      <c r="K125" s="104"/>
      <c r="L125" s="104"/>
      <c r="M125" s="322"/>
      <c r="N125" s="322"/>
      <c r="O125" s="156"/>
      <c r="P125" s="156"/>
      <c r="Q125" s="156"/>
      <c r="R125" s="96"/>
      <c r="S125" s="92"/>
    </row>
    <row r="126" spans="1:19" ht="12.75">
      <c r="A126" s="82"/>
      <c r="D126" s="99"/>
      <c r="E126" s="135"/>
      <c r="F126" s="96"/>
      <c r="G126" s="96"/>
      <c r="H126" s="96"/>
      <c r="I126" s="96"/>
      <c r="J126" s="104"/>
      <c r="K126" s="104"/>
      <c r="L126" s="104"/>
      <c r="M126" s="322"/>
      <c r="N126" s="322"/>
      <c r="O126" s="156"/>
      <c r="P126" s="156"/>
      <c r="Q126" s="156"/>
      <c r="R126" s="96"/>
      <c r="S126" s="92"/>
    </row>
    <row r="127" spans="1:19" ht="12.75">
      <c r="A127" s="79"/>
      <c r="D127" s="99"/>
      <c r="E127" s="135"/>
      <c r="F127" s="106"/>
      <c r="G127" s="106"/>
      <c r="H127" s="106"/>
      <c r="I127" s="106"/>
      <c r="J127" s="108"/>
      <c r="K127" s="108"/>
      <c r="L127" s="108"/>
      <c r="M127" s="326"/>
      <c r="N127" s="326"/>
      <c r="O127" s="157"/>
      <c r="P127" s="157"/>
      <c r="Q127" s="157"/>
      <c r="R127" s="96"/>
      <c r="S127" s="92"/>
    </row>
    <row r="128" spans="1:19" ht="12.75">
      <c r="A128" s="79"/>
      <c r="D128" s="99"/>
      <c r="E128" s="135"/>
      <c r="F128" s="106"/>
      <c r="G128" s="106"/>
      <c r="H128" s="106"/>
      <c r="I128" s="106"/>
      <c r="J128" s="108"/>
      <c r="K128" s="108"/>
      <c r="L128" s="108"/>
      <c r="M128" s="326"/>
      <c r="N128" s="326"/>
      <c r="O128" s="157"/>
      <c r="P128" s="157"/>
      <c r="Q128" s="157"/>
      <c r="R128" s="96"/>
      <c r="S128" s="92"/>
    </row>
    <row r="129" spans="1:19" ht="12.75">
      <c r="A129" s="79"/>
      <c r="D129" s="99"/>
      <c r="E129" s="135"/>
      <c r="F129" s="106"/>
      <c r="G129" s="106"/>
      <c r="H129" s="106"/>
      <c r="I129" s="106"/>
      <c r="J129" s="108"/>
      <c r="K129" s="108"/>
      <c r="L129" s="108"/>
      <c r="M129" s="326"/>
      <c r="N129" s="326"/>
      <c r="O129" s="157"/>
      <c r="P129" s="157"/>
      <c r="Q129" s="157"/>
      <c r="R129" s="96"/>
      <c r="S129" s="92"/>
    </row>
    <row r="130" spans="1:19" ht="12.75">
      <c r="A130" s="79"/>
      <c r="D130" s="99"/>
      <c r="E130" s="135"/>
      <c r="F130" s="106"/>
      <c r="G130" s="106"/>
      <c r="H130" s="106"/>
      <c r="I130" s="106"/>
      <c r="J130" s="108"/>
      <c r="K130" s="108"/>
      <c r="L130" s="108"/>
      <c r="M130" s="326"/>
      <c r="N130" s="326"/>
      <c r="O130" s="157"/>
      <c r="P130" s="157"/>
      <c r="Q130" s="157"/>
      <c r="R130" s="96"/>
      <c r="S130" s="92"/>
    </row>
    <row r="131" spans="1:19" ht="12.75">
      <c r="A131" s="79"/>
      <c r="D131" s="99"/>
      <c r="E131" s="135"/>
      <c r="F131" s="106"/>
      <c r="G131" s="106"/>
      <c r="H131" s="106"/>
      <c r="I131" s="106"/>
      <c r="J131" s="108"/>
      <c r="K131" s="108"/>
      <c r="L131" s="108"/>
      <c r="M131" s="326"/>
      <c r="N131" s="326"/>
      <c r="O131" s="157"/>
      <c r="P131" s="157"/>
      <c r="Q131" s="157"/>
      <c r="R131" s="96"/>
      <c r="S131" s="92"/>
    </row>
    <row r="132" spans="1:19" ht="12.75">
      <c r="A132" s="82"/>
      <c r="D132" s="99"/>
      <c r="E132" s="135"/>
      <c r="F132" s="96"/>
      <c r="G132" s="96"/>
      <c r="H132" s="96"/>
      <c r="I132" s="96"/>
      <c r="J132" s="104"/>
      <c r="K132" s="104"/>
      <c r="L132" s="104"/>
      <c r="M132" s="322"/>
      <c r="N132" s="322"/>
      <c r="O132" s="156"/>
      <c r="P132" s="156"/>
      <c r="Q132" s="156"/>
      <c r="R132" s="96"/>
      <c r="S132" s="92"/>
    </row>
    <row r="133" spans="1:19" ht="12.75">
      <c r="A133" s="82"/>
      <c r="D133" s="99"/>
      <c r="E133" s="135"/>
      <c r="F133" s="96"/>
      <c r="G133" s="96"/>
      <c r="H133" s="96"/>
      <c r="I133" s="96"/>
      <c r="J133" s="104"/>
      <c r="K133" s="104"/>
      <c r="L133" s="104"/>
      <c r="M133" s="322"/>
      <c r="N133" s="322"/>
      <c r="O133" s="156"/>
      <c r="P133" s="156"/>
      <c r="Q133" s="156"/>
      <c r="R133" s="96"/>
      <c r="S133" s="92"/>
    </row>
    <row r="134" spans="1:19" ht="12.75">
      <c r="A134" s="82"/>
      <c r="D134" s="99"/>
      <c r="E134" s="135"/>
      <c r="F134" s="96"/>
      <c r="G134" s="96"/>
      <c r="H134" s="96"/>
      <c r="I134" s="96"/>
      <c r="J134" s="104"/>
      <c r="K134" s="104"/>
      <c r="L134" s="104"/>
      <c r="M134" s="322"/>
      <c r="N134" s="322"/>
      <c r="O134" s="156"/>
      <c r="P134" s="156"/>
      <c r="Q134" s="156"/>
      <c r="R134" s="96"/>
      <c r="S134" s="92"/>
    </row>
    <row r="135" spans="1:19" ht="12.75">
      <c r="A135" s="82"/>
      <c r="D135" s="99"/>
      <c r="E135" s="135"/>
      <c r="F135" s="96"/>
      <c r="G135" s="96"/>
      <c r="H135" s="96"/>
      <c r="I135" s="96"/>
      <c r="J135" s="104"/>
      <c r="K135" s="104"/>
      <c r="L135" s="104"/>
      <c r="M135" s="322"/>
      <c r="N135" s="322"/>
      <c r="O135" s="156"/>
      <c r="P135" s="156"/>
      <c r="Q135" s="156"/>
      <c r="R135" s="96"/>
      <c r="S135" s="92"/>
    </row>
    <row r="136" spans="1:19" ht="12.75">
      <c r="A136" s="82"/>
      <c r="D136" s="99"/>
      <c r="E136" s="135"/>
      <c r="F136" s="96"/>
      <c r="G136" s="96"/>
      <c r="H136" s="96"/>
      <c r="I136" s="96"/>
      <c r="J136" s="104"/>
      <c r="K136" s="104"/>
      <c r="L136" s="104"/>
      <c r="M136" s="322"/>
      <c r="N136" s="322"/>
      <c r="O136" s="156"/>
      <c r="P136" s="156"/>
      <c r="Q136" s="156"/>
      <c r="R136" s="96"/>
      <c r="S136" s="92"/>
    </row>
    <row r="137" spans="1:19" ht="12.75">
      <c r="A137" s="82"/>
      <c r="D137" s="99"/>
      <c r="E137" s="135"/>
      <c r="F137" s="96"/>
      <c r="G137" s="96"/>
      <c r="H137" s="96"/>
      <c r="I137" s="96"/>
      <c r="J137" s="104"/>
      <c r="K137" s="104"/>
      <c r="L137" s="104"/>
      <c r="M137" s="322"/>
      <c r="N137" s="322"/>
      <c r="O137" s="156"/>
      <c r="P137" s="156"/>
      <c r="Q137" s="156"/>
      <c r="R137" s="96"/>
      <c r="S137" s="92"/>
    </row>
    <row r="138" spans="1:19" ht="12.75">
      <c r="A138" s="82"/>
      <c r="D138" s="99"/>
      <c r="E138" s="135"/>
      <c r="F138" s="96"/>
      <c r="G138" s="96"/>
      <c r="H138" s="96"/>
      <c r="I138" s="96"/>
      <c r="J138" s="104"/>
      <c r="K138" s="104"/>
      <c r="L138" s="104"/>
      <c r="M138" s="322"/>
      <c r="N138" s="322"/>
      <c r="O138" s="156"/>
      <c r="P138" s="156"/>
      <c r="Q138" s="156"/>
      <c r="R138" s="96"/>
      <c r="S138" s="92"/>
    </row>
    <row r="139" spans="1:19" ht="12.75">
      <c r="A139" s="82"/>
      <c r="D139" s="99"/>
      <c r="E139" s="135"/>
      <c r="F139" s="96"/>
      <c r="G139" s="96"/>
      <c r="H139" s="96"/>
      <c r="I139" s="96"/>
      <c r="J139" s="104"/>
      <c r="K139" s="104"/>
      <c r="L139" s="104"/>
      <c r="M139" s="322"/>
      <c r="N139" s="322"/>
      <c r="O139" s="156"/>
      <c r="P139" s="156"/>
      <c r="Q139" s="156"/>
      <c r="R139" s="96"/>
      <c r="S139" s="92"/>
    </row>
    <row r="140" spans="1:19" ht="12.75">
      <c r="A140" s="82"/>
      <c r="D140" s="99"/>
      <c r="E140" s="135"/>
      <c r="F140" s="96"/>
      <c r="G140" s="96"/>
      <c r="H140" s="96"/>
      <c r="I140" s="96"/>
      <c r="J140" s="104"/>
      <c r="K140" s="104"/>
      <c r="L140" s="104"/>
      <c r="M140" s="322"/>
      <c r="N140" s="322"/>
      <c r="O140" s="156"/>
      <c r="P140" s="156"/>
      <c r="Q140" s="156"/>
      <c r="R140" s="96"/>
      <c r="S140" s="92"/>
    </row>
    <row r="141" spans="1:19" ht="12.75">
      <c r="A141" s="82"/>
      <c r="D141" s="99"/>
      <c r="E141" s="135"/>
      <c r="F141" s="96"/>
      <c r="G141" s="96"/>
      <c r="H141" s="96"/>
      <c r="I141" s="96"/>
      <c r="J141" s="104"/>
      <c r="K141" s="104"/>
      <c r="L141" s="104"/>
      <c r="M141" s="322"/>
      <c r="N141" s="322"/>
      <c r="O141" s="156"/>
      <c r="P141" s="156"/>
      <c r="Q141" s="156"/>
      <c r="R141" s="96"/>
      <c r="S141" s="92"/>
    </row>
    <row r="142" spans="1:19" ht="12.75">
      <c r="A142" s="79"/>
      <c r="D142" s="99"/>
      <c r="E142" s="135"/>
      <c r="F142" s="106"/>
      <c r="G142" s="106"/>
      <c r="H142" s="106"/>
      <c r="I142" s="106"/>
      <c r="J142" s="108"/>
      <c r="K142" s="108"/>
      <c r="L142" s="108"/>
      <c r="M142" s="326"/>
      <c r="N142" s="326"/>
      <c r="O142" s="157"/>
      <c r="P142" s="157"/>
      <c r="Q142" s="157"/>
      <c r="R142" s="240"/>
      <c r="S142" s="92"/>
    </row>
    <row r="143" spans="1:19" ht="12.75">
      <c r="A143" s="79"/>
      <c r="D143" s="99"/>
      <c r="E143" s="135"/>
      <c r="F143" s="106"/>
      <c r="G143" s="106"/>
      <c r="H143" s="106"/>
      <c r="I143" s="106"/>
      <c r="J143" s="108"/>
      <c r="K143" s="108"/>
      <c r="L143" s="108"/>
      <c r="M143" s="326"/>
      <c r="N143" s="326"/>
      <c r="O143" s="157"/>
      <c r="P143" s="157"/>
      <c r="Q143" s="157"/>
      <c r="R143" s="240"/>
      <c r="S143" s="92"/>
    </row>
    <row r="144" spans="1:19" ht="12.75">
      <c r="A144" s="79"/>
      <c r="D144" s="99"/>
      <c r="E144" s="135"/>
      <c r="F144" s="106"/>
      <c r="G144" s="106"/>
      <c r="H144" s="106"/>
      <c r="I144" s="106"/>
      <c r="J144" s="94"/>
      <c r="K144" s="94"/>
      <c r="L144" s="94"/>
      <c r="M144" s="325"/>
      <c r="N144" s="325"/>
      <c r="O144" s="157"/>
      <c r="P144" s="157"/>
      <c r="Q144" s="157"/>
      <c r="R144" s="92"/>
      <c r="S144" s="92"/>
    </row>
    <row r="145" spans="1:19" ht="12.75">
      <c r="A145" s="79"/>
      <c r="D145" s="99"/>
      <c r="E145" s="135"/>
      <c r="F145" s="106"/>
      <c r="G145" s="106"/>
      <c r="H145" s="106"/>
      <c r="I145" s="106"/>
      <c r="J145" s="94"/>
      <c r="K145" s="94"/>
      <c r="L145" s="94"/>
      <c r="M145" s="325"/>
      <c r="N145" s="325"/>
      <c r="O145" s="157"/>
      <c r="P145" s="157"/>
      <c r="Q145" s="157"/>
      <c r="R145" s="92"/>
      <c r="S145" s="92"/>
    </row>
    <row r="146" spans="1:19" ht="12.75">
      <c r="A146" s="79"/>
      <c r="D146" s="99"/>
      <c r="E146" s="135"/>
      <c r="F146" s="106"/>
      <c r="G146" s="106"/>
      <c r="H146" s="106"/>
      <c r="I146" s="106"/>
      <c r="J146" s="108"/>
      <c r="K146" s="108"/>
      <c r="L146" s="108"/>
      <c r="M146" s="326"/>
      <c r="N146" s="326"/>
      <c r="O146" s="157"/>
      <c r="P146" s="157"/>
      <c r="Q146" s="157"/>
      <c r="R146" s="92"/>
      <c r="S146" s="92"/>
    </row>
    <row r="147" spans="1:19" ht="12.75">
      <c r="A147" s="82"/>
      <c r="D147" s="99"/>
      <c r="E147" s="135"/>
      <c r="F147" s="96"/>
      <c r="G147" s="96"/>
      <c r="H147" s="96"/>
      <c r="I147" s="96"/>
      <c r="J147" s="104"/>
      <c r="K147" s="104"/>
      <c r="L147" s="104"/>
      <c r="M147" s="322"/>
      <c r="N147" s="322"/>
      <c r="O147" s="156"/>
      <c r="P147" s="156"/>
      <c r="Q147" s="156"/>
      <c r="R147" s="92"/>
      <c r="S147" s="92"/>
    </row>
    <row r="148" spans="1:19" ht="12.75">
      <c r="A148" s="82"/>
      <c r="D148" s="99"/>
      <c r="E148" s="135"/>
      <c r="F148" s="96"/>
      <c r="G148" s="96"/>
      <c r="H148" s="96"/>
      <c r="I148" s="96"/>
      <c r="J148" s="104"/>
      <c r="K148" s="104"/>
      <c r="L148" s="104"/>
      <c r="M148" s="322"/>
      <c r="N148" s="322"/>
      <c r="O148" s="156"/>
      <c r="P148" s="156"/>
      <c r="Q148" s="156"/>
      <c r="R148" s="92"/>
      <c r="S148" s="92"/>
    </row>
    <row r="149" spans="1:19" ht="12.75">
      <c r="A149" s="82"/>
      <c r="D149" s="99"/>
      <c r="E149" s="135"/>
      <c r="F149" s="96"/>
      <c r="G149" s="96"/>
      <c r="H149" s="96"/>
      <c r="I149" s="96"/>
      <c r="J149" s="104"/>
      <c r="K149" s="104"/>
      <c r="L149" s="104"/>
      <c r="M149" s="322"/>
      <c r="N149" s="322"/>
      <c r="O149" s="156"/>
      <c r="P149" s="156"/>
      <c r="Q149" s="156"/>
      <c r="R149" s="92"/>
      <c r="S149" s="92"/>
    </row>
    <row r="150" spans="1:19" ht="12.75">
      <c r="A150" s="82"/>
      <c r="D150" s="99"/>
      <c r="E150" s="135"/>
      <c r="F150" s="96"/>
      <c r="G150" s="96"/>
      <c r="H150" s="96"/>
      <c r="I150" s="96"/>
      <c r="J150" s="104"/>
      <c r="K150" s="104"/>
      <c r="L150" s="104"/>
      <c r="M150" s="322"/>
      <c r="N150" s="322"/>
      <c r="O150" s="156"/>
      <c r="P150" s="156"/>
      <c r="Q150" s="156"/>
      <c r="R150" s="92"/>
      <c r="S150" s="92"/>
    </row>
    <row r="151" spans="1:19" ht="12.75">
      <c r="A151" s="82"/>
      <c r="D151" s="99"/>
      <c r="E151" s="135"/>
      <c r="F151" s="106"/>
      <c r="G151" s="106"/>
      <c r="H151" s="106"/>
      <c r="I151" s="106"/>
      <c r="J151" s="104"/>
      <c r="K151" s="104"/>
      <c r="L151" s="104"/>
      <c r="M151" s="322"/>
      <c r="N151" s="322"/>
      <c r="O151" s="157"/>
      <c r="P151" s="157"/>
      <c r="Q151" s="157"/>
      <c r="R151" s="92"/>
      <c r="S151" s="92"/>
    </row>
    <row r="152" spans="1:19" ht="12.75">
      <c r="A152" s="82"/>
      <c r="D152" s="99"/>
      <c r="E152" s="135"/>
      <c r="F152" s="106"/>
      <c r="G152" s="106"/>
      <c r="H152" s="106"/>
      <c r="I152" s="106"/>
      <c r="J152" s="104"/>
      <c r="K152" s="104"/>
      <c r="L152" s="104"/>
      <c r="M152" s="322"/>
      <c r="N152" s="322"/>
      <c r="O152" s="157"/>
      <c r="P152" s="157"/>
      <c r="Q152" s="157"/>
      <c r="R152" s="92"/>
      <c r="S152" s="92"/>
    </row>
    <row r="153" spans="1:19" ht="12.75">
      <c r="A153" s="82"/>
      <c r="D153" s="99"/>
      <c r="E153" s="135"/>
      <c r="F153" s="106"/>
      <c r="G153" s="106"/>
      <c r="H153" s="106"/>
      <c r="I153" s="106"/>
      <c r="J153" s="105"/>
      <c r="K153" s="105"/>
      <c r="L153" s="105"/>
      <c r="M153" s="323"/>
      <c r="N153" s="323"/>
      <c r="O153" s="157"/>
      <c r="P153" s="157"/>
      <c r="Q153" s="157"/>
      <c r="R153" s="92"/>
      <c r="S153" s="92"/>
    </row>
    <row r="154" spans="1:19" ht="12.75">
      <c r="A154" s="82"/>
      <c r="D154" s="99"/>
      <c r="E154" s="135"/>
      <c r="F154" s="96"/>
      <c r="G154" s="96"/>
      <c r="H154" s="96"/>
      <c r="I154" s="96"/>
      <c r="J154" s="105"/>
      <c r="K154" s="105"/>
      <c r="L154" s="105"/>
      <c r="M154" s="323"/>
      <c r="N154" s="323"/>
      <c r="O154" s="156"/>
      <c r="P154" s="156"/>
      <c r="Q154" s="156"/>
      <c r="R154" s="92"/>
      <c r="S154" s="92"/>
    </row>
    <row r="155" spans="1:19" ht="12.75">
      <c r="A155" s="84"/>
      <c r="D155" s="101"/>
      <c r="E155" s="140"/>
      <c r="F155" s="97"/>
      <c r="G155" s="97"/>
      <c r="H155" s="97"/>
      <c r="I155" s="97"/>
      <c r="J155" s="97"/>
      <c r="K155" s="97"/>
      <c r="L155" s="97"/>
      <c r="M155" s="284"/>
      <c r="N155" s="284"/>
      <c r="O155" s="156"/>
      <c r="P155" s="156"/>
      <c r="Q155" s="156"/>
      <c r="R155" s="92"/>
      <c r="S155" s="92"/>
    </row>
    <row r="156" spans="1:19" ht="12.75">
      <c r="A156" s="79"/>
      <c r="B156" s="92"/>
      <c r="C156" s="92"/>
      <c r="D156" s="92"/>
      <c r="E156" s="141"/>
      <c r="F156" s="94"/>
      <c r="G156" s="94"/>
      <c r="H156" s="94"/>
      <c r="I156" s="94"/>
      <c r="J156" s="92"/>
      <c r="K156" s="92"/>
      <c r="L156" s="92"/>
      <c r="M156" s="327"/>
      <c r="N156" s="327"/>
      <c r="O156" s="155"/>
      <c r="P156" s="155"/>
      <c r="Q156" s="155"/>
      <c r="R156" s="92"/>
      <c r="S156" s="92"/>
    </row>
    <row r="157" spans="4:19" ht="12.75">
      <c r="D157" s="99"/>
      <c r="E157" s="135"/>
      <c r="F157" s="92"/>
      <c r="G157" s="92"/>
      <c r="H157" s="92"/>
      <c r="I157" s="92"/>
      <c r="J157" s="104"/>
      <c r="K157" s="104"/>
      <c r="L157" s="104"/>
      <c r="M157" s="322"/>
      <c r="N157" s="322"/>
      <c r="O157" s="155"/>
      <c r="P157" s="155"/>
      <c r="Q157" s="155"/>
      <c r="R157" s="92"/>
      <c r="S157" s="92"/>
    </row>
    <row r="158" spans="4:19" ht="12.75">
      <c r="D158" s="99"/>
      <c r="E158" s="135"/>
      <c r="F158" s="92"/>
      <c r="G158" s="92"/>
      <c r="H158" s="92"/>
      <c r="I158" s="92"/>
      <c r="J158" s="104"/>
      <c r="K158" s="104"/>
      <c r="L158" s="104"/>
      <c r="M158" s="322"/>
      <c r="N158" s="322"/>
      <c r="O158" s="155"/>
      <c r="P158" s="155"/>
      <c r="Q158" s="155"/>
      <c r="R158" s="92"/>
      <c r="S158" s="92"/>
    </row>
    <row r="159" spans="4:19" ht="12.75">
      <c r="D159" s="99"/>
      <c r="E159" s="135"/>
      <c r="F159" s="92"/>
      <c r="G159" s="92"/>
      <c r="H159" s="92"/>
      <c r="I159" s="92"/>
      <c r="J159" s="104"/>
      <c r="K159" s="104"/>
      <c r="L159" s="104"/>
      <c r="M159" s="322"/>
      <c r="N159" s="322"/>
      <c r="O159" s="155"/>
      <c r="P159" s="155"/>
      <c r="Q159" s="155"/>
      <c r="R159" s="92"/>
      <c r="S159" s="92"/>
    </row>
    <row r="160" spans="4:19" ht="12.75">
      <c r="D160" s="99"/>
      <c r="E160" s="135"/>
      <c r="F160" s="92"/>
      <c r="G160" s="92"/>
      <c r="H160" s="92"/>
      <c r="I160" s="92"/>
      <c r="J160" s="104"/>
      <c r="K160" s="104"/>
      <c r="L160" s="104"/>
      <c r="M160" s="322"/>
      <c r="N160" s="322"/>
      <c r="O160" s="155"/>
      <c r="P160" s="155"/>
      <c r="Q160" s="155"/>
      <c r="R160" s="92"/>
      <c r="S160" s="92"/>
    </row>
    <row r="161" spans="1:19" ht="12.75">
      <c r="A161" s="58"/>
      <c r="D161" s="99"/>
      <c r="E161" s="135"/>
      <c r="F161" s="96"/>
      <c r="G161" s="96"/>
      <c r="H161" s="96"/>
      <c r="I161" s="96"/>
      <c r="J161" s="105"/>
      <c r="K161" s="105"/>
      <c r="L161" s="105"/>
      <c r="M161" s="323"/>
      <c r="N161" s="323"/>
      <c r="O161" s="156"/>
      <c r="P161" s="156"/>
      <c r="Q161" s="156"/>
      <c r="R161" s="96"/>
      <c r="S161" s="92"/>
    </row>
    <row r="162" spans="1:19" ht="12.75">
      <c r="A162" s="58"/>
      <c r="D162" s="99"/>
      <c r="E162" s="135"/>
      <c r="F162" s="96"/>
      <c r="G162" s="96"/>
      <c r="H162" s="96"/>
      <c r="I162" s="96"/>
      <c r="J162" s="105"/>
      <c r="K162" s="105"/>
      <c r="L162" s="105"/>
      <c r="M162" s="323"/>
      <c r="N162" s="323"/>
      <c r="O162" s="156"/>
      <c r="P162" s="156"/>
      <c r="Q162" s="156"/>
      <c r="R162" s="96"/>
      <c r="S162" s="92"/>
    </row>
    <row r="163" spans="1:19" ht="12.75">
      <c r="A163" s="58"/>
      <c r="D163" s="99"/>
      <c r="E163" s="135"/>
      <c r="F163" s="96"/>
      <c r="G163" s="96"/>
      <c r="H163" s="96"/>
      <c r="I163" s="96"/>
      <c r="J163" s="104"/>
      <c r="K163" s="104"/>
      <c r="L163" s="104"/>
      <c r="M163" s="322"/>
      <c r="N163" s="322"/>
      <c r="O163" s="155"/>
      <c r="P163" s="155"/>
      <c r="Q163" s="155"/>
      <c r="R163" s="92"/>
      <c r="S163" s="92"/>
    </row>
    <row r="164" spans="1:19" ht="12.75">
      <c r="A164" s="77"/>
      <c r="D164" s="99"/>
      <c r="E164" s="135"/>
      <c r="F164" s="96"/>
      <c r="G164" s="96"/>
      <c r="H164" s="96"/>
      <c r="I164" s="96"/>
      <c r="J164" s="104"/>
      <c r="K164" s="104"/>
      <c r="L164" s="104"/>
      <c r="M164" s="322"/>
      <c r="N164" s="322"/>
      <c r="O164" s="155"/>
      <c r="P164" s="155"/>
      <c r="Q164" s="155"/>
      <c r="R164" s="92"/>
      <c r="S164" s="92"/>
    </row>
    <row r="165" spans="1:19" ht="12.75">
      <c r="A165" s="67"/>
      <c r="D165" s="99"/>
      <c r="F165" s="92"/>
      <c r="G165" s="92"/>
      <c r="H165" s="92"/>
      <c r="I165" s="92"/>
      <c r="J165" s="104"/>
      <c r="K165" s="104"/>
      <c r="L165" s="104"/>
      <c r="M165" s="322"/>
      <c r="N165" s="322"/>
      <c r="O165" s="155"/>
      <c r="P165" s="155"/>
      <c r="Q165" s="155"/>
      <c r="R165" s="92"/>
      <c r="S165" s="92"/>
    </row>
    <row r="166" spans="1:19" ht="12.75">
      <c r="A166" s="66"/>
      <c r="D166" s="103"/>
      <c r="E166" s="138"/>
      <c r="F166" s="95"/>
      <c r="G166" s="95"/>
      <c r="H166" s="95"/>
      <c r="I166" s="95"/>
      <c r="J166" s="107"/>
      <c r="K166" s="107"/>
      <c r="L166" s="107"/>
      <c r="M166" s="324"/>
      <c r="N166" s="324"/>
      <c r="O166" s="155"/>
      <c r="P166" s="155"/>
      <c r="Q166" s="155"/>
      <c r="R166" s="92"/>
      <c r="S166" s="92"/>
    </row>
    <row r="167" spans="1:19" ht="12.75">
      <c r="A167" s="67"/>
      <c r="F167" s="92"/>
      <c r="G167" s="92"/>
      <c r="H167" s="92"/>
      <c r="I167" s="92"/>
      <c r="J167" s="104"/>
      <c r="K167" s="104"/>
      <c r="L167" s="104"/>
      <c r="M167" s="322"/>
      <c r="N167" s="322"/>
      <c r="O167" s="155"/>
      <c r="P167" s="155"/>
      <c r="Q167" s="155"/>
      <c r="R167" s="92"/>
      <c r="S167" s="92"/>
    </row>
    <row r="168" spans="1:19" ht="12.75">
      <c r="A168" s="85"/>
      <c r="F168" s="109"/>
      <c r="G168" s="109"/>
      <c r="H168" s="109"/>
      <c r="I168" s="109"/>
      <c r="J168" s="109"/>
      <c r="K168" s="109"/>
      <c r="L168" s="109"/>
      <c r="M168" s="328"/>
      <c r="N168" s="328"/>
      <c r="O168" s="163"/>
      <c r="P168" s="163"/>
      <c r="Q168" s="164"/>
      <c r="R168" s="96"/>
      <c r="S168" s="96"/>
    </row>
    <row r="169" spans="6:19" ht="12.75">
      <c r="F169" s="96"/>
      <c r="G169" s="96"/>
      <c r="H169" s="96"/>
      <c r="I169" s="96"/>
      <c r="J169" s="96"/>
      <c r="K169" s="96"/>
      <c r="L169" s="96"/>
      <c r="M169" s="25"/>
      <c r="N169" s="25"/>
      <c r="O169" s="156"/>
      <c r="P169" s="156"/>
      <c r="Q169" s="156"/>
      <c r="R169" s="96"/>
      <c r="S169" s="96"/>
    </row>
    <row r="170" spans="6:19" ht="12.75">
      <c r="F170" s="93"/>
      <c r="G170" s="93"/>
      <c r="H170" s="93"/>
      <c r="I170" s="93"/>
      <c r="J170" s="110"/>
      <c r="K170" s="110"/>
      <c r="L170" s="110"/>
      <c r="M170" s="329"/>
      <c r="N170" s="329"/>
      <c r="O170" s="158"/>
      <c r="P170" s="158"/>
      <c r="Q170" s="158"/>
      <c r="R170" s="96"/>
      <c r="S170" s="96"/>
    </row>
    <row r="171" spans="1:23" ht="12.75">
      <c r="A171" s="77"/>
      <c r="F171" s="96"/>
      <c r="G171" s="96"/>
      <c r="H171" s="96"/>
      <c r="I171" s="96"/>
      <c r="J171" s="105"/>
      <c r="K171" s="105"/>
      <c r="L171" s="105"/>
      <c r="M171" s="323"/>
      <c r="N171" s="323"/>
      <c r="O171" s="156"/>
      <c r="P171" s="156"/>
      <c r="Q171" s="156"/>
      <c r="R171" s="96"/>
      <c r="S171" s="96"/>
      <c r="T171" s="4"/>
      <c r="U171" s="4"/>
      <c r="V171" s="4"/>
      <c r="W171" s="4"/>
    </row>
    <row r="172" spans="6:21" ht="12.75">
      <c r="F172" s="93"/>
      <c r="G172" s="93"/>
      <c r="H172" s="93"/>
      <c r="I172" s="93"/>
      <c r="J172" s="110"/>
      <c r="K172" s="110"/>
      <c r="L172" s="110"/>
      <c r="M172" s="329"/>
      <c r="N172" s="329"/>
      <c r="O172" s="158"/>
      <c r="P172" s="158"/>
      <c r="Q172" s="158"/>
      <c r="R172" s="96"/>
      <c r="S172" s="96"/>
      <c r="T172" s="4"/>
      <c r="U172" s="4"/>
    </row>
    <row r="173" spans="6:21" ht="12.75">
      <c r="F173" s="96"/>
      <c r="G173" s="96"/>
      <c r="H173" s="96"/>
      <c r="I173" s="96"/>
      <c r="J173" s="105"/>
      <c r="K173" s="105"/>
      <c r="L173" s="105"/>
      <c r="M173" s="323"/>
      <c r="N173" s="323"/>
      <c r="O173" s="156"/>
      <c r="P173" s="156"/>
      <c r="Q173" s="156"/>
      <c r="R173" s="96"/>
      <c r="S173" s="96"/>
      <c r="T173" s="4"/>
      <c r="U173" s="4"/>
    </row>
    <row r="174" spans="6:21" ht="12.75">
      <c r="F174" s="96"/>
      <c r="G174" s="96"/>
      <c r="H174" s="96"/>
      <c r="I174" s="96"/>
      <c r="J174" s="96"/>
      <c r="K174" s="96"/>
      <c r="L174" s="96"/>
      <c r="M174" s="25"/>
      <c r="N174" s="25"/>
      <c r="O174" s="156"/>
      <c r="P174" s="156"/>
      <c r="Q174" s="156"/>
      <c r="R174" s="96"/>
      <c r="S174" s="96"/>
      <c r="T174" s="4"/>
      <c r="U174" s="4"/>
    </row>
    <row r="175" spans="6:21" ht="12.75">
      <c r="F175" s="96"/>
      <c r="G175" s="96"/>
      <c r="H175" s="96"/>
      <c r="I175" s="96"/>
      <c r="J175" s="105"/>
      <c r="K175" s="105"/>
      <c r="L175" s="105"/>
      <c r="M175" s="323"/>
      <c r="N175" s="323"/>
      <c r="O175" s="156"/>
      <c r="P175" s="156"/>
      <c r="Q175" s="156"/>
      <c r="R175" s="96"/>
      <c r="S175" s="96"/>
      <c r="T175" s="4"/>
      <c r="U175" s="4"/>
    </row>
    <row r="176" spans="6:21" ht="12.75">
      <c r="F176" s="96"/>
      <c r="G176" s="96"/>
      <c r="H176" s="96"/>
      <c r="I176" s="96"/>
      <c r="J176" s="105"/>
      <c r="K176" s="105"/>
      <c r="L176" s="105"/>
      <c r="M176" s="323"/>
      <c r="N176" s="323"/>
      <c r="O176" s="156"/>
      <c r="P176" s="156"/>
      <c r="Q176" s="156"/>
      <c r="R176" s="96"/>
      <c r="S176" s="96"/>
      <c r="T176" s="4"/>
      <c r="U176" s="4"/>
    </row>
    <row r="177" spans="6:21" ht="12.75">
      <c r="F177" s="96"/>
      <c r="G177" s="96"/>
      <c r="H177" s="96"/>
      <c r="I177" s="96"/>
      <c r="J177" s="105"/>
      <c r="K177" s="105"/>
      <c r="L177" s="105"/>
      <c r="M177" s="323"/>
      <c r="N177" s="323"/>
      <c r="O177" s="156"/>
      <c r="P177" s="156"/>
      <c r="Q177" s="156"/>
      <c r="R177" s="96"/>
      <c r="S177" s="96"/>
      <c r="T177" s="4"/>
      <c r="U177" s="4"/>
    </row>
    <row r="178" spans="6:21" ht="12.75">
      <c r="F178" s="96"/>
      <c r="G178" s="96"/>
      <c r="H178" s="96"/>
      <c r="I178" s="96"/>
      <c r="J178" s="105"/>
      <c r="K178" s="105"/>
      <c r="L178" s="105"/>
      <c r="M178" s="323"/>
      <c r="N178" s="323"/>
      <c r="O178" s="156"/>
      <c r="P178" s="156"/>
      <c r="Q178" s="156"/>
      <c r="R178" s="96"/>
      <c r="S178" s="96"/>
      <c r="T178" s="4"/>
      <c r="U178" s="4"/>
    </row>
    <row r="179" spans="6:21" ht="12.75">
      <c r="F179" s="97"/>
      <c r="G179" s="97"/>
      <c r="H179" s="97"/>
      <c r="I179" s="97"/>
      <c r="J179" s="110"/>
      <c r="K179" s="110"/>
      <c r="L179" s="110"/>
      <c r="M179" s="329"/>
      <c r="N179" s="329"/>
      <c r="O179" s="156"/>
      <c r="P179" s="156"/>
      <c r="Q179" s="156"/>
      <c r="R179" s="96"/>
      <c r="S179" s="96"/>
      <c r="T179" s="4"/>
      <c r="U179" s="4"/>
    </row>
    <row r="180" spans="1:21" ht="12.75">
      <c r="A180" s="86"/>
      <c r="F180" s="92"/>
      <c r="G180" s="92"/>
      <c r="H180" s="92"/>
      <c r="I180" s="92"/>
      <c r="J180" s="104"/>
      <c r="K180" s="104"/>
      <c r="L180" s="104"/>
      <c r="M180" s="322"/>
      <c r="N180" s="322"/>
      <c r="O180" s="155"/>
      <c r="P180" s="155"/>
      <c r="Q180" s="155"/>
      <c r="R180" s="92"/>
      <c r="S180" s="92"/>
      <c r="T180" s="4"/>
      <c r="U180" s="4"/>
    </row>
    <row r="181" spans="6:21" ht="12.75">
      <c r="F181" s="92"/>
      <c r="G181" s="92"/>
      <c r="H181" s="92"/>
      <c r="I181" s="92"/>
      <c r="J181" s="104"/>
      <c r="K181" s="104"/>
      <c r="L181" s="104"/>
      <c r="M181" s="322"/>
      <c r="N181" s="322"/>
      <c r="O181" s="155"/>
      <c r="P181" s="155"/>
      <c r="Q181" s="155"/>
      <c r="R181" s="92"/>
      <c r="S181" s="92"/>
      <c r="T181" s="4"/>
      <c r="U181" s="4"/>
    </row>
    <row r="182" spans="1:21" ht="12.75">
      <c r="A182" s="87"/>
      <c r="F182" s="98"/>
      <c r="G182" s="98"/>
      <c r="H182" s="98"/>
      <c r="I182" s="98"/>
      <c r="J182" s="107"/>
      <c r="K182" s="107"/>
      <c r="L182" s="107"/>
      <c r="M182" s="324"/>
      <c r="N182" s="324"/>
      <c r="O182" s="165"/>
      <c r="P182" s="165"/>
      <c r="Q182" s="165"/>
      <c r="R182" s="92"/>
      <c r="S182" s="92"/>
      <c r="T182" s="4"/>
      <c r="U182" s="4"/>
    </row>
    <row r="183" spans="6:21" ht="12.75">
      <c r="F183" s="92"/>
      <c r="G183" s="92"/>
      <c r="H183" s="92"/>
      <c r="I183" s="92"/>
      <c r="J183" s="92"/>
      <c r="K183" s="92"/>
      <c r="L183" s="92"/>
      <c r="M183" s="327"/>
      <c r="N183" s="327"/>
      <c r="O183" s="155"/>
      <c r="P183" s="155"/>
      <c r="Q183" s="155"/>
      <c r="R183" s="92"/>
      <c r="S183" s="92"/>
      <c r="T183" s="4"/>
      <c r="U183" s="4"/>
    </row>
    <row r="228" ht="12.75">
      <c r="W228" s="68"/>
    </row>
    <row r="231" spans="6:19" ht="12.75">
      <c r="F231" s="92"/>
      <c r="G231" s="92"/>
      <c r="H231" s="92"/>
      <c r="I231" s="92"/>
      <c r="J231" s="92"/>
      <c r="K231" s="92"/>
      <c r="L231" s="92"/>
      <c r="M231" s="327"/>
      <c r="N231" s="327"/>
      <c r="O231" s="155"/>
      <c r="P231" s="155"/>
      <c r="Q231" s="155"/>
      <c r="R231" s="92"/>
      <c r="S231" s="92"/>
    </row>
    <row r="232" spans="1:19" ht="12.75">
      <c r="A232" s="88"/>
      <c r="F232" s="92"/>
      <c r="G232" s="92"/>
      <c r="H232" s="92"/>
      <c r="I232" s="92"/>
      <c r="J232" s="92"/>
      <c r="K232" s="92"/>
      <c r="L232" s="92"/>
      <c r="M232" s="327"/>
      <c r="N232" s="327"/>
      <c r="O232" s="155"/>
      <c r="P232" s="155"/>
      <c r="Q232" s="155"/>
      <c r="R232" s="92"/>
      <c r="S232" s="92"/>
    </row>
    <row r="233" spans="1:19" ht="12.75">
      <c r="A233" s="85"/>
      <c r="F233" s="93"/>
      <c r="G233" s="93"/>
      <c r="H233" s="93"/>
      <c r="I233" s="93"/>
      <c r="J233" s="107"/>
      <c r="K233" s="107"/>
      <c r="L233" s="107"/>
      <c r="M233" s="324"/>
      <c r="N233" s="324"/>
      <c r="O233" s="158"/>
      <c r="P233" s="158"/>
      <c r="Q233" s="158"/>
      <c r="R233" s="92"/>
      <c r="S233" s="92"/>
    </row>
    <row r="234" spans="1:19" ht="12.75">
      <c r="A234" s="84"/>
      <c r="F234" s="93"/>
      <c r="G234" s="93"/>
      <c r="H234" s="93"/>
      <c r="I234" s="93"/>
      <c r="J234" s="107"/>
      <c r="K234" s="107"/>
      <c r="L234" s="107"/>
      <c r="M234" s="324"/>
      <c r="N234" s="324"/>
      <c r="O234" s="158"/>
      <c r="P234" s="158"/>
      <c r="Q234" s="158"/>
      <c r="R234" s="92"/>
      <c r="S234" s="92"/>
    </row>
    <row r="235" spans="1:19" ht="12.75">
      <c r="A235" s="80"/>
      <c r="F235" s="92"/>
      <c r="G235" s="92"/>
      <c r="H235" s="92"/>
      <c r="I235" s="92"/>
      <c r="J235" s="104"/>
      <c r="K235" s="104"/>
      <c r="L235" s="104"/>
      <c r="M235" s="322"/>
      <c r="N235" s="322"/>
      <c r="O235" s="155"/>
      <c r="P235" s="155"/>
      <c r="Q235" s="155"/>
      <c r="R235" s="92"/>
      <c r="S235" s="92"/>
    </row>
    <row r="236" spans="1:19" ht="12.75">
      <c r="A236" s="85"/>
      <c r="F236" s="93"/>
      <c r="G236" s="93"/>
      <c r="H236" s="93"/>
      <c r="I236" s="93"/>
      <c r="J236" s="107"/>
      <c r="K236" s="107"/>
      <c r="L236" s="107"/>
      <c r="M236" s="324"/>
      <c r="N236" s="324"/>
      <c r="O236" s="158"/>
      <c r="P236" s="158"/>
      <c r="Q236" s="158"/>
      <c r="R236" s="92"/>
      <c r="S236" s="92"/>
    </row>
    <row r="237" spans="1:19" ht="12.75">
      <c r="A237" s="85"/>
      <c r="F237" s="93"/>
      <c r="G237" s="93"/>
      <c r="H237" s="93"/>
      <c r="I237" s="93"/>
      <c r="J237" s="107"/>
      <c r="K237" s="107"/>
      <c r="L237" s="107"/>
      <c r="M237" s="324"/>
      <c r="N237" s="324"/>
      <c r="O237" s="158"/>
      <c r="P237" s="158"/>
      <c r="Q237" s="158"/>
      <c r="R237" s="92"/>
      <c r="S237" s="92"/>
    </row>
    <row r="238" spans="1:19" ht="12.75">
      <c r="A238" s="85"/>
      <c r="F238" s="93"/>
      <c r="G238" s="93"/>
      <c r="H238" s="93"/>
      <c r="I238" s="93"/>
      <c r="J238" s="107"/>
      <c r="K238" s="107"/>
      <c r="L238" s="107"/>
      <c r="M238" s="324"/>
      <c r="N238" s="324"/>
      <c r="O238" s="158"/>
      <c r="P238" s="158"/>
      <c r="Q238" s="158"/>
      <c r="R238" s="92"/>
      <c r="S238" s="92"/>
    </row>
    <row r="239" spans="1:19" ht="12.75">
      <c r="A239" s="85"/>
      <c r="F239" s="93"/>
      <c r="G239" s="93"/>
      <c r="H239" s="93"/>
      <c r="I239" s="93"/>
      <c r="J239" s="107"/>
      <c r="K239" s="107"/>
      <c r="L239" s="107"/>
      <c r="M239" s="324"/>
      <c r="N239" s="324"/>
      <c r="O239" s="158"/>
      <c r="P239" s="158"/>
      <c r="Q239" s="158"/>
      <c r="R239" s="92"/>
      <c r="S239" s="92"/>
    </row>
    <row r="240" spans="1:19" ht="12.75">
      <c r="A240" s="89"/>
      <c r="F240" s="93"/>
      <c r="G240" s="93"/>
      <c r="H240" s="93"/>
      <c r="I240" s="93"/>
      <c r="J240" s="107"/>
      <c r="K240" s="107"/>
      <c r="L240" s="107"/>
      <c r="M240" s="324"/>
      <c r="N240" s="324"/>
      <c r="O240" s="158"/>
      <c r="P240" s="158"/>
      <c r="Q240" s="158"/>
      <c r="R240" s="92"/>
      <c r="S240" s="92"/>
    </row>
    <row r="241" spans="1:19" ht="12.75">
      <c r="A241" s="84"/>
      <c r="F241" s="93"/>
      <c r="G241" s="93"/>
      <c r="H241" s="93"/>
      <c r="I241" s="93"/>
      <c r="J241" s="107"/>
      <c r="K241" s="107"/>
      <c r="L241" s="107"/>
      <c r="M241" s="324"/>
      <c r="N241" s="324"/>
      <c r="O241" s="158"/>
      <c r="P241" s="158"/>
      <c r="Q241" s="158"/>
      <c r="R241" s="92"/>
      <c r="S241" s="92"/>
    </row>
    <row r="250" spans="1:19" ht="12.75">
      <c r="A250" s="85"/>
      <c r="B250" s="93"/>
      <c r="C250" s="93"/>
      <c r="D250" s="93"/>
      <c r="E250" s="142"/>
      <c r="F250" s="107"/>
      <c r="G250" s="107"/>
      <c r="H250" s="93"/>
      <c r="I250" s="93"/>
      <c r="J250" s="92"/>
      <c r="K250" s="92"/>
      <c r="L250" s="92"/>
      <c r="M250" s="327"/>
      <c r="N250" s="327"/>
      <c r="O250" s="155"/>
      <c r="P250" s="155"/>
      <c r="Q250" s="155"/>
      <c r="R250" s="92"/>
      <c r="S250" s="92"/>
    </row>
    <row r="251" spans="1:19" ht="12.75">
      <c r="A251" s="84"/>
      <c r="B251" s="93"/>
      <c r="C251" s="93"/>
      <c r="D251" s="93"/>
      <c r="E251" s="142"/>
      <c r="F251" s="107"/>
      <c r="G251" s="107"/>
      <c r="H251" s="93"/>
      <c r="I251" s="93"/>
      <c r="J251" s="92"/>
      <c r="K251" s="92"/>
      <c r="L251" s="92"/>
      <c r="M251" s="327"/>
      <c r="N251" s="327"/>
      <c r="O251" s="155"/>
      <c r="P251" s="155"/>
      <c r="Q251" s="155"/>
      <c r="R251" s="92"/>
      <c r="S251" s="92"/>
    </row>
    <row r="252" spans="2:19" ht="12.75">
      <c r="B252" s="92"/>
      <c r="C252" s="92"/>
      <c r="D252" s="92"/>
      <c r="E252" s="141"/>
      <c r="F252" s="107"/>
      <c r="G252" s="107"/>
      <c r="H252" s="92"/>
      <c r="I252" s="92"/>
      <c r="J252" s="92"/>
      <c r="K252" s="92"/>
      <c r="L252" s="92"/>
      <c r="M252" s="327"/>
      <c r="N252" s="327"/>
      <c r="O252" s="155"/>
      <c r="P252" s="155"/>
      <c r="Q252" s="155"/>
      <c r="R252" s="92"/>
      <c r="S252" s="100"/>
    </row>
    <row r="253" spans="2:19" ht="12.75">
      <c r="B253" s="93"/>
      <c r="C253" s="93"/>
      <c r="D253" s="93"/>
      <c r="E253" s="142"/>
      <c r="F253" s="107"/>
      <c r="G253" s="107"/>
      <c r="H253" s="93"/>
      <c r="I253" s="93"/>
      <c r="J253" s="92"/>
      <c r="K253" s="92"/>
      <c r="L253" s="92"/>
      <c r="M253" s="327"/>
      <c r="N253" s="327"/>
      <c r="O253" s="155"/>
      <c r="P253" s="155"/>
      <c r="Q253" s="155"/>
      <c r="R253" s="92"/>
      <c r="S253" s="92"/>
    </row>
    <row r="254" spans="2:19" ht="12.75">
      <c r="B254" s="93"/>
      <c r="C254" s="93"/>
      <c r="D254" s="93"/>
      <c r="E254" s="142"/>
      <c r="F254" s="107"/>
      <c r="G254" s="107"/>
      <c r="H254" s="93"/>
      <c r="I254" s="93"/>
      <c r="J254" s="92"/>
      <c r="K254" s="92"/>
      <c r="L254" s="92"/>
      <c r="M254" s="327"/>
      <c r="N254" s="327"/>
      <c r="O254" s="155"/>
      <c r="P254" s="155"/>
      <c r="Q254" s="155"/>
      <c r="R254" s="92"/>
      <c r="S254" s="92"/>
    </row>
    <row r="255" spans="2:19" ht="12.75">
      <c r="B255" s="92"/>
      <c r="C255" s="92"/>
      <c r="D255" s="92"/>
      <c r="E255" s="141"/>
      <c r="F255" s="92"/>
      <c r="G255" s="92"/>
      <c r="H255" s="92"/>
      <c r="I255" s="92"/>
      <c r="J255" s="92"/>
      <c r="K255" s="92"/>
      <c r="L255" s="92"/>
      <c r="M255" s="327"/>
      <c r="N255" s="327"/>
      <c r="O255" s="155"/>
      <c r="P255" s="155"/>
      <c r="Q255" s="155"/>
      <c r="R255" s="92"/>
      <c r="S255" s="92"/>
    </row>
    <row r="256" spans="1:19" ht="12.75">
      <c r="A256" s="88"/>
      <c r="B256" s="92"/>
      <c r="C256" s="92"/>
      <c r="D256" s="92"/>
      <c r="E256" s="141"/>
      <c r="F256" s="92"/>
      <c r="G256" s="92"/>
      <c r="H256" s="92"/>
      <c r="I256" s="92"/>
      <c r="J256" s="92"/>
      <c r="K256" s="92"/>
      <c r="L256" s="92"/>
      <c r="M256" s="327"/>
      <c r="N256" s="327"/>
      <c r="O256" s="155"/>
      <c r="P256" s="155"/>
      <c r="Q256" s="155"/>
      <c r="R256" s="92"/>
      <c r="S256" s="92"/>
    </row>
    <row r="257" spans="1:19" ht="12.75">
      <c r="A257" s="86"/>
      <c r="B257" s="92"/>
      <c r="C257" s="92"/>
      <c r="D257" s="92"/>
      <c r="E257" s="141"/>
      <c r="F257" s="92"/>
      <c r="G257" s="92"/>
      <c r="H257" s="92"/>
      <c r="I257" s="92"/>
      <c r="J257" s="92"/>
      <c r="K257" s="92"/>
      <c r="L257" s="92"/>
      <c r="M257" s="327"/>
      <c r="N257" s="327"/>
      <c r="O257" s="155"/>
      <c r="P257" s="155"/>
      <c r="Q257" s="155"/>
      <c r="R257" s="92"/>
      <c r="S257" s="92"/>
    </row>
    <row r="258" spans="1:19" ht="12.75">
      <c r="A258" s="80"/>
      <c r="B258" s="94"/>
      <c r="C258" s="94"/>
      <c r="D258" s="94"/>
      <c r="E258" s="143"/>
      <c r="F258" s="104"/>
      <c r="G258" s="104"/>
      <c r="H258" s="94"/>
      <c r="I258" s="94"/>
      <c r="J258" s="92"/>
      <c r="K258" s="92"/>
      <c r="L258" s="92"/>
      <c r="M258" s="327"/>
      <c r="N258" s="327"/>
      <c r="O258" s="155"/>
      <c r="P258" s="155"/>
      <c r="Q258" s="155"/>
      <c r="R258" s="92"/>
      <c r="S258" s="99"/>
    </row>
    <row r="259" spans="1:19" ht="12.75">
      <c r="A259" s="80"/>
      <c r="B259" s="95"/>
      <c r="C259" s="95"/>
      <c r="D259" s="95"/>
      <c r="E259" s="144"/>
      <c r="F259" s="107"/>
      <c r="G259" s="107"/>
      <c r="H259" s="94"/>
      <c r="I259" s="94"/>
      <c r="J259" s="92"/>
      <c r="K259" s="92"/>
      <c r="L259" s="92"/>
      <c r="M259" s="327"/>
      <c r="N259" s="327"/>
      <c r="O259" s="155"/>
      <c r="P259" s="155"/>
      <c r="Q259" s="155"/>
      <c r="R259" s="92"/>
      <c r="S259" s="100"/>
    </row>
    <row r="260" spans="1:19" ht="12.75">
      <c r="A260" s="81"/>
      <c r="B260" s="94"/>
      <c r="C260" s="94"/>
      <c r="D260" s="94"/>
      <c r="E260" s="143"/>
      <c r="F260" s="104"/>
      <c r="G260" s="104"/>
      <c r="H260" s="94"/>
      <c r="I260" s="94"/>
      <c r="J260" s="92"/>
      <c r="K260" s="92"/>
      <c r="L260" s="92"/>
      <c r="M260" s="327"/>
      <c r="N260" s="327"/>
      <c r="O260" s="155"/>
      <c r="P260" s="155"/>
      <c r="Q260" s="155"/>
      <c r="R260" s="92"/>
      <c r="S260" s="92"/>
    </row>
    <row r="261" spans="1:19" ht="12.75">
      <c r="A261" s="83"/>
      <c r="B261" s="92"/>
      <c r="C261" s="92"/>
      <c r="D261" s="92"/>
      <c r="E261" s="141"/>
      <c r="F261" s="104"/>
      <c r="G261" s="104"/>
      <c r="H261" s="92"/>
      <c r="I261" s="92"/>
      <c r="J261" s="92"/>
      <c r="K261" s="92"/>
      <c r="L261" s="92"/>
      <c r="M261" s="327"/>
      <c r="N261" s="327"/>
      <c r="O261" s="155"/>
      <c r="P261" s="155"/>
      <c r="Q261" s="155"/>
      <c r="R261" s="92"/>
      <c r="S261" s="99"/>
    </row>
    <row r="262" spans="1:19" ht="12.75">
      <c r="A262" s="83"/>
      <c r="B262" s="92"/>
      <c r="C262" s="92"/>
      <c r="D262" s="92"/>
      <c r="E262" s="141"/>
      <c r="F262" s="104"/>
      <c r="G262" s="104"/>
      <c r="H262" s="92"/>
      <c r="I262" s="92"/>
      <c r="J262" s="92"/>
      <c r="K262" s="92"/>
      <c r="L262" s="92"/>
      <c r="M262" s="327"/>
      <c r="N262" s="327"/>
      <c r="O262" s="155"/>
      <c r="P262" s="155"/>
      <c r="Q262" s="155"/>
      <c r="R262" s="92"/>
      <c r="S262" s="99"/>
    </row>
    <row r="263" spans="1:19" ht="12.75">
      <c r="A263" s="83"/>
      <c r="B263" s="92"/>
      <c r="C263" s="92"/>
      <c r="D263" s="92"/>
      <c r="E263" s="141"/>
      <c r="F263" s="104"/>
      <c r="G263" s="104"/>
      <c r="H263" s="92"/>
      <c r="I263" s="92"/>
      <c r="J263" s="92"/>
      <c r="K263" s="92"/>
      <c r="L263" s="92"/>
      <c r="M263" s="327"/>
      <c r="N263" s="327"/>
      <c r="O263" s="155"/>
      <c r="P263" s="155"/>
      <c r="Q263" s="155"/>
      <c r="R263" s="92"/>
      <c r="S263" s="99"/>
    </row>
    <row r="264" spans="1:19" ht="12.75">
      <c r="A264" s="83"/>
      <c r="B264" s="92"/>
      <c r="C264" s="92"/>
      <c r="D264" s="92"/>
      <c r="E264" s="141"/>
      <c r="F264" s="104"/>
      <c r="G264" s="104"/>
      <c r="H264" s="92"/>
      <c r="I264" s="92"/>
      <c r="J264" s="92"/>
      <c r="K264" s="92"/>
      <c r="L264" s="92"/>
      <c r="M264" s="327"/>
      <c r="N264" s="327"/>
      <c r="O264" s="155"/>
      <c r="P264" s="155"/>
      <c r="Q264" s="155"/>
      <c r="R264" s="92"/>
      <c r="S264" s="99"/>
    </row>
    <row r="265" spans="1:19" ht="12.75">
      <c r="A265" s="83"/>
      <c r="B265" s="92"/>
      <c r="C265" s="92"/>
      <c r="D265" s="92"/>
      <c r="E265" s="141"/>
      <c r="F265" s="104"/>
      <c r="G265" s="104"/>
      <c r="H265" s="92"/>
      <c r="I265" s="92"/>
      <c r="J265" s="92"/>
      <c r="K265" s="92"/>
      <c r="L265" s="92"/>
      <c r="M265" s="327"/>
      <c r="N265" s="327"/>
      <c r="O265" s="155"/>
      <c r="P265" s="155"/>
      <c r="Q265" s="155"/>
      <c r="R265" s="92"/>
      <c r="S265" s="99"/>
    </row>
    <row r="266" spans="1:19" ht="12.75">
      <c r="A266" s="82"/>
      <c r="B266" s="96"/>
      <c r="C266" s="96"/>
      <c r="D266" s="96"/>
      <c r="E266" s="145"/>
      <c r="F266" s="105"/>
      <c r="G266" s="105"/>
      <c r="H266" s="96"/>
      <c r="I266" s="96"/>
      <c r="J266" s="92"/>
      <c r="K266" s="92"/>
      <c r="L266" s="92"/>
      <c r="M266" s="327"/>
      <c r="N266" s="327"/>
      <c r="O266" s="155"/>
      <c r="P266" s="155"/>
      <c r="Q266" s="155"/>
      <c r="R266" s="92"/>
      <c r="S266" s="99"/>
    </row>
    <row r="267" spans="1:19" ht="12.75">
      <c r="A267" s="82"/>
      <c r="B267" s="96"/>
      <c r="C267" s="96"/>
      <c r="D267" s="96"/>
      <c r="E267" s="145"/>
      <c r="F267" s="105"/>
      <c r="G267" s="105"/>
      <c r="H267" s="96"/>
      <c r="I267" s="96"/>
      <c r="J267" s="92"/>
      <c r="K267" s="92"/>
      <c r="L267" s="92"/>
      <c r="M267" s="327"/>
      <c r="N267" s="327"/>
      <c r="O267" s="155"/>
      <c r="P267" s="155"/>
      <c r="Q267" s="155"/>
      <c r="R267" s="92"/>
      <c r="S267" s="99"/>
    </row>
    <row r="268" spans="1:19" ht="12.75">
      <c r="A268" s="82"/>
      <c r="B268" s="96"/>
      <c r="C268" s="96"/>
      <c r="D268" s="96"/>
      <c r="E268" s="145"/>
      <c r="F268" s="105"/>
      <c r="G268" s="105"/>
      <c r="H268" s="96"/>
      <c r="I268" s="96"/>
      <c r="J268" s="92"/>
      <c r="K268" s="92"/>
      <c r="L268" s="92"/>
      <c r="M268" s="327"/>
      <c r="N268" s="327"/>
      <c r="O268" s="155"/>
      <c r="P268" s="155"/>
      <c r="Q268" s="155"/>
      <c r="R268" s="92"/>
      <c r="S268" s="99"/>
    </row>
    <row r="269" spans="1:19" ht="12.75">
      <c r="A269" s="82"/>
      <c r="B269" s="96"/>
      <c r="C269" s="96"/>
      <c r="D269" s="96"/>
      <c r="E269" s="145"/>
      <c r="F269" s="105"/>
      <c r="G269" s="105"/>
      <c r="H269" s="96"/>
      <c r="I269" s="96"/>
      <c r="J269" s="92"/>
      <c r="K269" s="92"/>
      <c r="L269" s="92"/>
      <c r="M269" s="327"/>
      <c r="N269" s="327"/>
      <c r="O269" s="155"/>
      <c r="P269" s="155"/>
      <c r="Q269" s="155"/>
      <c r="R269" s="92"/>
      <c r="S269" s="99"/>
    </row>
    <row r="270" spans="1:19" ht="12.75">
      <c r="A270" s="82"/>
      <c r="B270" s="96"/>
      <c r="C270" s="96"/>
      <c r="D270" s="96"/>
      <c r="E270" s="145"/>
      <c r="F270" s="105"/>
      <c r="G270" s="105"/>
      <c r="H270" s="96"/>
      <c r="I270" s="96"/>
      <c r="J270" s="92"/>
      <c r="K270" s="92"/>
      <c r="L270" s="92"/>
      <c r="M270" s="327"/>
      <c r="N270" s="327"/>
      <c r="O270" s="155"/>
      <c r="P270" s="155"/>
      <c r="Q270" s="155"/>
      <c r="R270" s="92"/>
      <c r="S270" s="92"/>
    </row>
    <row r="271" spans="1:19" ht="12.75">
      <c r="A271" s="82"/>
      <c r="B271" s="96"/>
      <c r="C271" s="96"/>
      <c r="D271" s="96"/>
      <c r="E271" s="145"/>
      <c r="F271" s="105"/>
      <c r="G271" s="105"/>
      <c r="H271" s="96"/>
      <c r="I271" s="96"/>
      <c r="J271" s="92"/>
      <c r="K271" s="92"/>
      <c r="L271" s="92"/>
      <c r="M271" s="327"/>
      <c r="N271" s="327"/>
      <c r="O271" s="155"/>
      <c r="P271" s="155"/>
      <c r="Q271" s="155"/>
      <c r="R271" s="92"/>
      <c r="S271" s="92"/>
    </row>
    <row r="272" spans="1:19" ht="12.75">
      <c r="A272" s="82"/>
      <c r="B272" s="96"/>
      <c r="C272" s="96"/>
      <c r="D272" s="96"/>
      <c r="E272" s="145"/>
      <c r="F272" s="105"/>
      <c r="G272" s="105"/>
      <c r="H272" s="96"/>
      <c r="I272" s="96"/>
      <c r="J272" s="92"/>
      <c r="K272" s="92"/>
      <c r="L272" s="92"/>
      <c r="M272" s="327"/>
      <c r="N272" s="327"/>
      <c r="O272" s="155"/>
      <c r="P272" s="155"/>
      <c r="Q272" s="155"/>
      <c r="R272" s="92"/>
      <c r="S272" s="92"/>
    </row>
    <row r="273" spans="1:19" ht="12.75">
      <c r="A273" s="83"/>
      <c r="B273" s="92"/>
      <c r="C273" s="92"/>
      <c r="D273" s="92"/>
      <c r="E273" s="141"/>
      <c r="F273" s="104"/>
      <c r="G273" s="104"/>
      <c r="H273" s="92"/>
      <c r="I273" s="92"/>
      <c r="J273" s="92"/>
      <c r="K273" s="92"/>
      <c r="L273" s="92"/>
      <c r="M273" s="327"/>
      <c r="N273" s="327"/>
      <c r="O273" s="155"/>
      <c r="P273" s="155"/>
      <c r="Q273" s="155"/>
      <c r="R273" s="92"/>
      <c r="S273" s="92"/>
    </row>
    <row r="274" spans="1:19" ht="12.75">
      <c r="A274" s="82"/>
      <c r="B274" s="92"/>
      <c r="C274" s="92"/>
      <c r="D274" s="96"/>
      <c r="E274" s="145"/>
      <c r="F274" s="105"/>
      <c r="G274" s="105"/>
      <c r="H274" s="96"/>
      <c r="I274" s="96"/>
      <c r="J274" s="92"/>
      <c r="K274" s="92"/>
      <c r="L274" s="92"/>
      <c r="M274" s="327"/>
      <c r="N274" s="327"/>
      <c r="O274" s="155"/>
      <c r="P274" s="155"/>
      <c r="Q274" s="155"/>
      <c r="R274" s="92"/>
      <c r="S274" s="92"/>
    </row>
    <row r="275" spans="1:19" ht="12.75">
      <c r="A275" s="82"/>
      <c r="B275" s="97"/>
      <c r="C275" s="97"/>
      <c r="D275" s="97"/>
      <c r="E275" s="146"/>
      <c r="F275" s="97"/>
      <c r="G275" s="97"/>
      <c r="H275" s="96"/>
      <c r="I275" s="96"/>
      <c r="J275" s="92"/>
      <c r="K275" s="92"/>
      <c r="L275" s="92"/>
      <c r="M275" s="327"/>
      <c r="N275" s="327"/>
      <c r="O275" s="155"/>
      <c r="P275" s="155"/>
      <c r="Q275" s="155"/>
      <c r="R275" s="92"/>
      <c r="S275" s="102"/>
    </row>
    <row r="276" spans="2:19" ht="12.75">
      <c r="B276" s="92"/>
      <c r="C276" s="92"/>
      <c r="D276" s="92"/>
      <c r="E276" s="141"/>
      <c r="F276" s="92"/>
      <c r="G276" s="92"/>
      <c r="H276" s="92"/>
      <c r="I276" s="92"/>
      <c r="J276" s="92"/>
      <c r="K276" s="92"/>
      <c r="L276" s="92"/>
      <c r="M276" s="327"/>
      <c r="N276" s="327"/>
      <c r="O276" s="155"/>
      <c r="P276" s="155"/>
      <c r="Q276" s="155"/>
      <c r="R276" s="92"/>
      <c r="S276" s="92"/>
    </row>
    <row r="277" spans="1:19" ht="12.75">
      <c r="A277" s="86"/>
      <c r="B277" s="92"/>
      <c r="C277" s="92"/>
      <c r="D277" s="92"/>
      <c r="E277" s="141"/>
      <c r="F277" s="92"/>
      <c r="G277" s="92"/>
      <c r="H277" s="92"/>
      <c r="I277" s="92"/>
      <c r="J277" s="92"/>
      <c r="K277" s="92"/>
      <c r="L277" s="92"/>
      <c r="M277" s="327"/>
      <c r="N277" s="327"/>
      <c r="O277" s="155"/>
      <c r="P277" s="155"/>
      <c r="Q277" s="155"/>
      <c r="R277" s="92"/>
      <c r="S277" s="92"/>
    </row>
    <row r="278" spans="2:19" ht="12.75">
      <c r="B278" s="92"/>
      <c r="C278" s="92"/>
      <c r="D278" s="92"/>
      <c r="E278" s="141"/>
      <c r="F278" s="104"/>
      <c r="G278" s="104"/>
      <c r="H278" s="92"/>
      <c r="I278" s="92"/>
      <c r="J278" s="92"/>
      <c r="K278" s="92"/>
      <c r="L278" s="92"/>
      <c r="M278" s="327"/>
      <c r="N278" s="327"/>
      <c r="O278" s="155"/>
      <c r="P278" s="155"/>
      <c r="Q278" s="155"/>
      <c r="R278" s="92"/>
      <c r="S278" s="100"/>
    </row>
    <row r="279" spans="2:19" ht="12.75">
      <c r="B279" s="92"/>
      <c r="C279" s="92"/>
      <c r="D279" s="92"/>
      <c r="E279" s="141"/>
      <c r="F279" s="92"/>
      <c r="G279" s="92"/>
      <c r="H279" s="92"/>
      <c r="I279" s="92"/>
      <c r="J279" s="92"/>
      <c r="K279" s="92"/>
      <c r="L279" s="92"/>
      <c r="M279" s="327"/>
      <c r="N279" s="327"/>
      <c r="O279" s="155"/>
      <c r="P279" s="155"/>
      <c r="Q279" s="155"/>
      <c r="R279" s="92"/>
      <c r="S279" s="92"/>
    </row>
    <row r="280" spans="1:19" ht="12.75">
      <c r="A280" s="87"/>
      <c r="B280" s="98"/>
      <c r="C280" s="98"/>
      <c r="D280" s="98"/>
      <c r="E280" s="147"/>
      <c r="F280" s="107"/>
      <c r="G280" s="107"/>
      <c r="H280" s="98"/>
      <c r="I280" s="98"/>
      <c r="J280" s="92"/>
      <c r="K280" s="92"/>
      <c r="L280" s="92"/>
      <c r="M280" s="327"/>
      <c r="N280" s="327"/>
      <c r="O280" s="155"/>
      <c r="P280" s="155"/>
      <c r="Q280" s="155"/>
      <c r="R280" s="92"/>
      <c r="S280" s="92"/>
    </row>
    <row r="281" spans="2:19" ht="12.75">
      <c r="B281" s="92"/>
      <c r="C281" s="92"/>
      <c r="D281" s="92"/>
      <c r="E281" s="141"/>
      <c r="F281" s="92"/>
      <c r="G281" s="92"/>
      <c r="H281" s="92"/>
      <c r="I281" s="92"/>
      <c r="J281" s="92"/>
      <c r="K281" s="92"/>
      <c r="L281" s="92"/>
      <c r="M281" s="327"/>
      <c r="N281" s="327"/>
      <c r="O281" s="155"/>
      <c r="P281" s="155"/>
      <c r="Q281" s="155"/>
      <c r="R281" s="92"/>
      <c r="S281" s="92"/>
    </row>
    <row r="282" spans="2:19" ht="12.75">
      <c r="B282" s="92"/>
      <c r="C282" s="92"/>
      <c r="D282" s="92"/>
      <c r="E282" s="141"/>
      <c r="F282" s="92"/>
      <c r="G282" s="92"/>
      <c r="H282" s="92"/>
      <c r="I282" s="92"/>
      <c r="J282" s="92"/>
      <c r="K282" s="92"/>
      <c r="L282" s="92"/>
      <c r="M282" s="327"/>
      <c r="N282" s="327"/>
      <c r="O282" s="155"/>
      <c r="P282" s="155"/>
      <c r="Q282" s="155"/>
      <c r="R282" s="92"/>
      <c r="S282" s="92"/>
    </row>
    <row r="283" spans="2:19" ht="12.75">
      <c r="B283" s="92"/>
      <c r="C283" s="92"/>
      <c r="D283" s="92"/>
      <c r="E283" s="141"/>
      <c r="F283" s="92"/>
      <c r="G283" s="92"/>
      <c r="H283" s="92"/>
      <c r="I283" s="92"/>
      <c r="J283" s="92"/>
      <c r="K283" s="92"/>
      <c r="L283" s="92"/>
      <c r="M283" s="327"/>
      <c r="N283" s="327"/>
      <c r="O283" s="155"/>
      <c r="P283" s="155"/>
      <c r="Q283" s="155"/>
      <c r="R283" s="92"/>
      <c r="S283" s="92"/>
    </row>
    <row r="284" spans="2:19" ht="12.75">
      <c r="B284" s="92"/>
      <c r="C284" s="92"/>
      <c r="D284" s="92"/>
      <c r="E284" s="141"/>
      <c r="F284" s="92"/>
      <c r="G284" s="92"/>
      <c r="H284" s="92"/>
      <c r="I284" s="92"/>
      <c r="J284" s="92"/>
      <c r="K284" s="92"/>
      <c r="L284" s="92"/>
      <c r="M284" s="327"/>
      <c r="N284" s="327"/>
      <c r="O284" s="155"/>
      <c r="P284" s="155"/>
      <c r="Q284" s="155"/>
      <c r="R284" s="92"/>
      <c r="S284" s="92"/>
    </row>
  </sheetData>
  <sheetProtection/>
  <printOptions/>
  <pageMargins left="0.15748031496062992" right="0.2362204724409449" top="0.31496062992125984" bottom="0.6692913385826772" header="0.2362204724409449" footer="0.5118110236220472"/>
  <pageSetup fitToHeight="1" fitToWidth="1" horizontalDpi="600" verticalDpi="600" orientation="landscape" paperSize="9" scale="72" r:id="rId1"/>
  <ignoredErrors>
    <ignoredError sqref="D57:J57 D63:J63 B63 B5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5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7.57421875" style="0" customWidth="1"/>
    <col min="2" max="4" width="9.7109375" style="48" customWidth="1"/>
    <col min="5" max="5" width="9.7109375" style="206" customWidth="1"/>
    <col min="6" max="11" width="9.7109375" style="48" customWidth="1"/>
    <col min="12" max="12" width="9.7109375" style="238" customWidth="1"/>
    <col min="13" max="14" width="9.7109375" style="297" customWidth="1"/>
    <col min="15" max="16" width="9.7109375" style="185" customWidth="1"/>
    <col min="17" max="17" width="10.421875" style="185" customWidth="1"/>
    <col min="18" max="19" width="9.7109375" style="48" customWidth="1"/>
    <col min="21" max="21" width="9.8515625" style="0" customWidth="1"/>
    <col min="25" max="25" width="17.8515625" style="0" customWidth="1"/>
  </cols>
  <sheetData>
    <row r="1" ht="12.75">
      <c r="A1" s="16" t="s">
        <v>84</v>
      </c>
    </row>
    <row r="2" spans="1:19" ht="13.5">
      <c r="A2" s="11" t="s">
        <v>71</v>
      </c>
      <c r="B2" s="49"/>
      <c r="C2" s="49"/>
      <c r="D2" s="49"/>
      <c r="E2" s="204"/>
      <c r="F2" s="49"/>
      <c r="G2" s="49"/>
      <c r="H2" s="49"/>
      <c r="I2" s="49"/>
      <c r="J2" s="49"/>
      <c r="K2" s="49"/>
      <c r="L2" s="234"/>
      <c r="M2" s="298"/>
      <c r="N2" s="298"/>
      <c r="O2" s="149"/>
      <c r="P2" s="149"/>
      <c r="Q2" s="149"/>
      <c r="R2" s="49"/>
      <c r="S2" s="49"/>
    </row>
    <row r="3" spans="1:21" ht="12.75">
      <c r="A3" s="19" t="s">
        <v>9</v>
      </c>
      <c r="B3" s="49"/>
      <c r="C3" s="49"/>
      <c r="D3" s="49"/>
      <c r="E3" s="204"/>
      <c r="F3" s="49"/>
      <c r="G3" s="49"/>
      <c r="H3" s="49"/>
      <c r="I3" s="49"/>
      <c r="J3" s="49"/>
      <c r="K3" s="49"/>
      <c r="L3" s="234"/>
      <c r="M3" s="298"/>
      <c r="N3" s="298"/>
      <c r="O3" s="149"/>
      <c r="P3" s="149"/>
      <c r="Q3" s="149"/>
      <c r="R3" s="49"/>
      <c r="S3" s="49"/>
      <c r="T3" s="2"/>
      <c r="U3" s="2"/>
    </row>
    <row r="4" spans="1:35" ht="39">
      <c r="A4" s="241" t="s">
        <v>0</v>
      </c>
      <c r="B4" s="247" t="s">
        <v>85</v>
      </c>
      <c r="C4" s="242" t="s">
        <v>3</v>
      </c>
      <c r="D4" s="242" t="s">
        <v>10</v>
      </c>
      <c r="E4" s="243" t="s">
        <v>26</v>
      </c>
      <c r="F4" s="242" t="s">
        <v>15</v>
      </c>
      <c r="G4" s="242" t="s">
        <v>5</v>
      </c>
      <c r="H4" s="242" t="s">
        <v>11</v>
      </c>
      <c r="I4" s="242" t="s">
        <v>12</v>
      </c>
      <c r="J4" s="242" t="s">
        <v>6</v>
      </c>
      <c r="K4" s="242" t="s">
        <v>13</v>
      </c>
      <c r="L4" s="331" t="s">
        <v>18</v>
      </c>
      <c r="M4" s="294" t="s">
        <v>97</v>
      </c>
      <c r="N4" s="330" t="s">
        <v>98</v>
      </c>
      <c r="O4" s="244" t="s">
        <v>7</v>
      </c>
      <c r="P4" s="244" t="s">
        <v>19</v>
      </c>
      <c r="Q4" s="245" t="s">
        <v>28</v>
      </c>
      <c r="R4" s="247" t="s">
        <v>29</v>
      </c>
      <c r="S4" s="247" t="s">
        <v>30</v>
      </c>
      <c r="T4" s="7"/>
      <c r="U4" s="7"/>
      <c r="V4" s="20"/>
      <c r="W4" s="20"/>
      <c r="X4" s="20"/>
      <c r="Y4" s="21"/>
      <c r="Z4" s="21"/>
      <c r="AI4" s="22"/>
    </row>
    <row r="5" spans="2:35" ht="12.75">
      <c r="B5"/>
      <c r="C5"/>
      <c r="D5"/>
      <c r="E5"/>
      <c r="F5"/>
      <c r="G5"/>
      <c r="H5"/>
      <c r="I5" s="51"/>
      <c r="J5"/>
      <c r="K5" s="51"/>
      <c r="L5" s="3"/>
      <c r="M5" s="295"/>
      <c r="N5" s="295"/>
      <c r="O5"/>
      <c r="P5"/>
      <c r="Q5"/>
      <c r="R5" s="51"/>
      <c r="S5" s="51"/>
      <c r="T5" s="7"/>
      <c r="U5" s="7"/>
      <c r="V5" s="20"/>
      <c r="W5" s="20"/>
      <c r="X5" s="20"/>
      <c r="Y5" s="21"/>
      <c r="Z5" s="21"/>
      <c r="AI5" s="2"/>
    </row>
    <row r="6" spans="1:29" ht="12.75">
      <c r="A6" s="198" t="s">
        <v>35</v>
      </c>
      <c r="B6" s="120">
        <v>0</v>
      </c>
      <c r="C6" s="120">
        <v>0</v>
      </c>
      <c r="D6" s="120">
        <v>0</v>
      </c>
      <c r="E6" s="199">
        <v>0.15595</v>
      </c>
      <c r="F6" s="120">
        <v>0</v>
      </c>
      <c r="G6" s="120">
        <v>0</v>
      </c>
      <c r="H6" s="120">
        <v>0</v>
      </c>
      <c r="I6" s="120">
        <v>0</v>
      </c>
      <c r="J6" s="120">
        <v>4</v>
      </c>
      <c r="K6" s="119">
        <f>D6+I6</f>
        <v>0</v>
      </c>
      <c r="L6" s="236">
        <f aca="true" t="shared" si="0" ref="L6:L37">C6+G6+F6</f>
        <v>0</v>
      </c>
      <c r="M6" s="296">
        <f aca="true" t="shared" si="1" ref="M6:M37">IF(B6="",0,B6/E6)</f>
        <v>0</v>
      </c>
      <c r="N6" s="296">
        <f aca="true" t="shared" si="2" ref="N6:N37">IF(J6="",0,J6/E6)</f>
        <v>25.649246553382493</v>
      </c>
      <c r="O6" s="152">
        <f>IF(E6="",0,C6/E6)</f>
        <v>0</v>
      </c>
      <c r="P6" s="152">
        <f>IF(E6="",0,L6/E6)</f>
        <v>0</v>
      </c>
      <c r="Q6" s="152">
        <f>IF(E6="",0,(C6+G6)/E6)</f>
        <v>0</v>
      </c>
      <c r="R6" s="120">
        <f>IF(E6="",0,(K6+H6)/E6)</f>
        <v>0</v>
      </c>
      <c r="S6" s="120">
        <f aca="true" t="shared" si="3" ref="S6:S37">IF((C6+G6)=0,0,(K6+H6)/(C6+G6))</f>
        <v>0</v>
      </c>
      <c r="T6" s="8"/>
      <c r="U6" s="24"/>
      <c r="V6" s="10"/>
      <c r="W6" s="25"/>
      <c r="X6" s="4"/>
      <c r="Z6" s="26"/>
      <c r="AA6" s="3"/>
      <c r="AB6" s="3"/>
      <c r="AC6" s="3"/>
    </row>
    <row r="7" spans="1:29" ht="12.75">
      <c r="A7" s="198" t="s">
        <v>74</v>
      </c>
      <c r="B7" s="120">
        <v>0</v>
      </c>
      <c r="C7" s="120">
        <v>0</v>
      </c>
      <c r="D7" s="120">
        <v>0</v>
      </c>
      <c r="E7" s="199">
        <v>0.014916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19">
        <f aca="true" t="shared" si="4" ref="K7:K62">D7+I7</f>
        <v>0</v>
      </c>
      <c r="L7" s="236">
        <f t="shared" si="0"/>
        <v>0</v>
      </c>
      <c r="M7" s="299">
        <f t="shared" si="1"/>
        <v>0</v>
      </c>
      <c r="N7" s="299">
        <f t="shared" si="2"/>
        <v>0</v>
      </c>
      <c r="O7" s="152">
        <f aca="true" t="shared" si="5" ref="O7:O64">IF(E7="",0,C7/E7)</f>
        <v>0</v>
      </c>
      <c r="P7" s="152">
        <f aca="true" t="shared" si="6" ref="P7:P62">IF(E7="",0,L7/E7)</f>
        <v>0</v>
      </c>
      <c r="Q7" s="152">
        <f aca="true" t="shared" si="7" ref="Q7:Q64">IF(E7="",0,(C7+G7)/E7)</f>
        <v>0</v>
      </c>
      <c r="R7" s="120">
        <f aca="true" t="shared" si="8" ref="R7:R66">IF(E7="",0,(K7+H7)/E7)</f>
        <v>0</v>
      </c>
      <c r="S7" s="120">
        <f t="shared" si="3"/>
        <v>0</v>
      </c>
      <c r="T7" s="8"/>
      <c r="U7" s="24"/>
      <c r="V7" s="10"/>
      <c r="W7" s="25"/>
      <c r="X7" s="4"/>
      <c r="Z7" s="26"/>
      <c r="AA7" s="3"/>
      <c r="AB7" s="3"/>
      <c r="AC7" s="3"/>
    </row>
    <row r="8" spans="1:29" s="6" customFormat="1" ht="12.75">
      <c r="A8" s="198" t="s">
        <v>58</v>
      </c>
      <c r="B8" s="120">
        <v>0</v>
      </c>
      <c r="C8" s="120">
        <v>0</v>
      </c>
      <c r="D8" s="120">
        <v>0</v>
      </c>
      <c r="E8" s="199">
        <v>1.558831</v>
      </c>
      <c r="F8" s="120">
        <v>2</v>
      </c>
      <c r="G8" s="120">
        <v>0</v>
      </c>
      <c r="H8" s="120">
        <v>0</v>
      </c>
      <c r="I8" s="120">
        <v>0</v>
      </c>
      <c r="J8" s="120">
        <v>2</v>
      </c>
      <c r="K8" s="119">
        <f t="shared" si="4"/>
        <v>0</v>
      </c>
      <c r="L8" s="236">
        <f t="shared" si="0"/>
        <v>2</v>
      </c>
      <c r="M8" s="299">
        <f t="shared" si="1"/>
        <v>0</v>
      </c>
      <c r="N8" s="299">
        <f t="shared" si="2"/>
        <v>1.2830127191465912</v>
      </c>
      <c r="O8" s="152">
        <f t="shared" si="5"/>
        <v>0</v>
      </c>
      <c r="P8" s="152">
        <f t="shared" si="6"/>
        <v>1.2830127191465912</v>
      </c>
      <c r="Q8" s="152">
        <f t="shared" si="7"/>
        <v>0</v>
      </c>
      <c r="R8" s="120">
        <f t="shared" si="8"/>
        <v>0</v>
      </c>
      <c r="S8" s="120">
        <f t="shared" si="3"/>
        <v>0</v>
      </c>
      <c r="T8" s="8"/>
      <c r="U8" s="59"/>
      <c r="V8" s="10"/>
      <c r="W8" s="25"/>
      <c r="X8" s="8"/>
      <c r="Y8" s="4"/>
      <c r="Z8" s="60"/>
      <c r="AA8" s="61"/>
      <c r="AB8" s="61"/>
      <c r="AC8" s="61"/>
    </row>
    <row r="9" spans="1:29" ht="12.75">
      <c r="A9" s="198" t="s">
        <v>64</v>
      </c>
      <c r="B9" s="120">
        <v>0</v>
      </c>
      <c r="C9" s="120">
        <v>0</v>
      </c>
      <c r="D9" s="120">
        <v>0</v>
      </c>
      <c r="E9" s="199">
        <v>0.008155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19">
        <f t="shared" si="4"/>
        <v>0</v>
      </c>
      <c r="L9" s="236">
        <f t="shared" si="0"/>
        <v>1</v>
      </c>
      <c r="M9" s="299">
        <f t="shared" si="1"/>
        <v>0</v>
      </c>
      <c r="N9" s="299">
        <f t="shared" si="2"/>
        <v>0</v>
      </c>
      <c r="O9" s="152">
        <f t="shared" si="5"/>
        <v>0</v>
      </c>
      <c r="P9" s="152">
        <f t="shared" si="6"/>
        <v>122.62415695892089</v>
      </c>
      <c r="Q9" s="152">
        <f t="shared" si="7"/>
        <v>0</v>
      </c>
      <c r="R9" s="120">
        <f t="shared" si="8"/>
        <v>0</v>
      </c>
      <c r="S9" s="120">
        <f t="shared" si="3"/>
        <v>0</v>
      </c>
      <c r="T9" s="8"/>
      <c r="U9" s="24"/>
      <c r="V9" s="10"/>
      <c r="W9" s="8"/>
      <c r="Z9" s="26"/>
      <c r="AA9" s="3"/>
      <c r="AB9" s="3"/>
      <c r="AC9" s="3"/>
    </row>
    <row r="10" spans="1:29" s="6" customFormat="1" ht="12.75">
      <c r="A10" s="198" t="s">
        <v>86</v>
      </c>
      <c r="B10" s="120">
        <v>0</v>
      </c>
      <c r="C10" s="120">
        <v>2</v>
      </c>
      <c r="D10" s="120">
        <v>6</v>
      </c>
      <c r="E10" s="199">
        <v>0.119012</v>
      </c>
      <c r="F10" s="120">
        <v>15</v>
      </c>
      <c r="G10" s="120">
        <v>20</v>
      </c>
      <c r="H10" s="120">
        <v>225</v>
      </c>
      <c r="I10" s="120">
        <v>21</v>
      </c>
      <c r="J10" s="120">
        <v>4</v>
      </c>
      <c r="K10" s="119">
        <f t="shared" si="4"/>
        <v>27</v>
      </c>
      <c r="L10" s="236">
        <f t="shared" si="0"/>
        <v>37</v>
      </c>
      <c r="M10" s="299">
        <f t="shared" si="1"/>
        <v>0</v>
      </c>
      <c r="N10" s="299">
        <f t="shared" si="2"/>
        <v>33.61005612879374</v>
      </c>
      <c r="O10" s="152">
        <f t="shared" si="5"/>
        <v>16.80502806439687</v>
      </c>
      <c r="P10" s="152">
        <f t="shared" si="6"/>
        <v>310.89301919134203</v>
      </c>
      <c r="Q10" s="152">
        <f t="shared" si="7"/>
        <v>184.85530870836553</v>
      </c>
      <c r="R10" s="120">
        <f t="shared" si="8"/>
        <v>2117.433536114005</v>
      </c>
      <c r="S10" s="120">
        <f t="shared" si="3"/>
        <v>11.454545454545455</v>
      </c>
      <c r="T10" s="8"/>
      <c r="U10" s="59"/>
      <c r="V10" s="10"/>
      <c r="W10" s="25"/>
      <c r="X10" s="4"/>
      <c r="Z10" s="60"/>
      <c r="AA10" s="61"/>
      <c r="AB10" s="61"/>
      <c r="AC10" s="61"/>
    </row>
    <row r="11" spans="1:29" ht="12.75">
      <c r="A11" s="198" t="s">
        <v>75</v>
      </c>
      <c r="B11" s="120">
        <v>0</v>
      </c>
      <c r="C11" s="120">
        <v>0</v>
      </c>
      <c r="D11" s="120">
        <v>0</v>
      </c>
      <c r="E11" s="199">
        <v>0.055206</v>
      </c>
      <c r="F11" s="120">
        <v>1</v>
      </c>
      <c r="G11" s="120">
        <v>0</v>
      </c>
      <c r="H11" s="120">
        <v>0</v>
      </c>
      <c r="I11" s="120">
        <v>0</v>
      </c>
      <c r="J11" s="120">
        <v>1</v>
      </c>
      <c r="K11" s="119">
        <f t="shared" si="4"/>
        <v>0</v>
      </c>
      <c r="L11" s="236">
        <f t="shared" si="0"/>
        <v>1</v>
      </c>
      <c r="M11" s="299">
        <f t="shared" si="1"/>
        <v>0</v>
      </c>
      <c r="N11" s="299">
        <f t="shared" si="2"/>
        <v>18.113973118863893</v>
      </c>
      <c r="O11" s="152">
        <f t="shared" si="5"/>
        <v>0</v>
      </c>
      <c r="P11" s="152">
        <f t="shared" si="6"/>
        <v>18.113973118863893</v>
      </c>
      <c r="Q11" s="152">
        <f t="shared" si="7"/>
        <v>0</v>
      </c>
      <c r="R11" s="120">
        <f t="shared" si="8"/>
        <v>0</v>
      </c>
      <c r="S11" s="120">
        <f t="shared" si="3"/>
        <v>0</v>
      </c>
      <c r="T11" s="8"/>
      <c r="U11" s="24"/>
      <c r="V11" s="10"/>
      <c r="W11" s="25"/>
      <c r="X11" s="4"/>
      <c r="Z11" s="26"/>
      <c r="AA11" s="3"/>
      <c r="AB11" s="3"/>
      <c r="AC11" s="3"/>
    </row>
    <row r="12" spans="1:29" s="6" customFormat="1" ht="12.75">
      <c r="A12" s="198" t="s">
        <v>65</v>
      </c>
      <c r="B12" s="120">
        <v>0</v>
      </c>
      <c r="C12" s="120">
        <v>0</v>
      </c>
      <c r="D12" s="120">
        <v>0</v>
      </c>
      <c r="E12" s="199">
        <v>0.449358</v>
      </c>
      <c r="F12" s="120">
        <v>1</v>
      </c>
      <c r="G12" s="120">
        <v>0</v>
      </c>
      <c r="H12" s="120">
        <v>0</v>
      </c>
      <c r="I12" s="120">
        <v>0</v>
      </c>
      <c r="J12" s="120">
        <v>3</v>
      </c>
      <c r="K12" s="119">
        <f t="shared" si="4"/>
        <v>0</v>
      </c>
      <c r="L12" s="236">
        <f t="shared" si="0"/>
        <v>1</v>
      </c>
      <c r="M12" s="299">
        <f t="shared" si="1"/>
        <v>0</v>
      </c>
      <c r="N12" s="299">
        <f t="shared" si="2"/>
        <v>6.676191366349325</v>
      </c>
      <c r="O12" s="152">
        <f t="shared" si="5"/>
        <v>0</v>
      </c>
      <c r="P12" s="152">
        <f t="shared" si="6"/>
        <v>2.225397122116442</v>
      </c>
      <c r="Q12" s="152">
        <f t="shared" si="7"/>
        <v>0</v>
      </c>
      <c r="R12" s="120">
        <f t="shared" si="8"/>
        <v>0</v>
      </c>
      <c r="S12" s="120">
        <f t="shared" si="3"/>
        <v>0</v>
      </c>
      <c r="T12" s="8"/>
      <c r="U12" s="59"/>
      <c r="V12" s="10"/>
      <c r="W12" s="25"/>
      <c r="X12" s="4"/>
      <c r="Z12" s="60"/>
      <c r="AA12" s="61"/>
      <c r="AB12" s="61"/>
      <c r="AC12" s="61"/>
    </row>
    <row r="13" spans="1:29" ht="12.75">
      <c r="A13" s="198" t="s">
        <v>76</v>
      </c>
      <c r="B13" s="120">
        <v>0</v>
      </c>
      <c r="C13" s="120">
        <v>0</v>
      </c>
      <c r="D13" s="120">
        <v>0</v>
      </c>
      <c r="E13" s="199">
        <v>0.043594</v>
      </c>
      <c r="F13" s="120">
        <v>0</v>
      </c>
      <c r="G13" s="120">
        <v>0</v>
      </c>
      <c r="H13" s="120">
        <v>0</v>
      </c>
      <c r="I13" s="120">
        <v>0</v>
      </c>
      <c r="J13" s="120">
        <v>1</v>
      </c>
      <c r="K13" s="119">
        <f t="shared" si="4"/>
        <v>0</v>
      </c>
      <c r="L13" s="236">
        <f t="shared" si="0"/>
        <v>0</v>
      </c>
      <c r="M13" s="299">
        <f t="shared" si="1"/>
        <v>0</v>
      </c>
      <c r="N13" s="299">
        <f t="shared" si="2"/>
        <v>22.9389365509015</v>
      </c>
      <c r="O13" s="152">
        <f t="shared" si="5"/>
        <v>0</v>
      </c>
      <c r="P13" s="152">
        <f t="shared" si="6"/>
        <v>0</v>
      </c>
      <c r="Q13" s="152">
        <f t="shared" si="7"/>
        <v>0</v>
      </c>
      <c r="R13" s="120">
        <f t="shared" si="8"/>
        <v>0</v>
      </c>
      <c r="S13" s="120">
        <f t="shared" si="3"/>
        <v>0</v>
      </c>
      <c r="T13" s="8"/>
      <c r="U13" s="24"/>
      <c r="V13" s="10"/>
      <c r="W13" s="25"/>
      <c r="X13" s="4"/>
      <c r="Z13" s="26"/>
      <c r="AA13" s="3"/>
      <c r="AB13" s="3"/>
      <c r="AC13" s="3"/>
    </row>
    <row r="14" spans="1:29" s="6" customFormat="1" ht="12.75">
      <c r="A14" s="198" t="s">
        <v>37</v>
      </c>
      <c r="B14" s="120">
        <v>0</v>
      </c>
      <c r="C14" s="120">
        <v>0</v>
      </c>
      <c r="D14" s="120">
        <v>0</v>
      </c>
      <c r="E14" s="199">
        <v>0.029795</v>
      </c>
      <c r="F14" s="120">
        <v>1</v>
      </c>
      <c r="G14" s="120">
        <v>1</v>
      </c>
      <c r="H14" s="120">
        <v>3</v>
      </c>
      <c r="I14" s="120">
        <v>0</v>
      </c>
      <c r="J14" s="120">
        <v>0</v>
      </c>
      <c r="K14" s="119">
        <f t="shared" si="4"/>
        <v>0</v>
      </c>
      <c r="L14" s="236">
        <f t="shared" si="0"/>
        <v>2</v>
      </c>
      <c r="M14" s="299">
        <f t="shared" si="1"/>
        <v>0</v>
      </c>
      <c r="N14" s="299">
        <f t="shared" si="2"/>
        <v>0</v>
      </c>
      <c r="O14" s="152">
        <f t="shared" si="5"/>
        <v>0</v>
      </c>
      <c r="P14" s="152">
        <f t="shared" si="6"/>
        <v>67.12535660345696</v>
      </c>
      <c r="Q14" s="152">
        <f t="shared" si="7"/>
        <v>33.56267830172848</v>
      </c>
      <c r="R14" s="120">
        <f t="shared" si="8"/>
        <v>100.68803490518543</v>
      </c>
      <c r="S14" s="120">
        <f t="shared" si="3"/>
        <v>3</v>
      </c>
      <c r="T14" s="8"/>
      <c r="U14" s="59"/>
      <c r="V14" s="10"/>
      <c r="W14" s="25"/>
      <c r="X14" s="4"/>
      <c r="Z14" s="60"/>
      <c r="AA14" s="61"/>
      <c r="AB14" s="61"/>
      <c r="AC14" s="61"/>
    </row>
    <row r="15" spans="1:29" ht="12.75">
      <c r="A15" s="198" t="s">
        <v>87</v>
      </c>
      <c r="B15" s="120">
        <v>0</v>
      </c>
      <c r="C15" s="120">
        <v>0</v>
      </c>
      <c r="D15" s="120">
        <v>0</v>
      </c>
      <c r="E15" s="199">
        <v>0.051312</v>
      </c>
      <c r="F15" s="120">
        <v>2</v>
      </c>
      <c r="G15" s="120">
        <v>0</v>
      </c>
      <c r="H15" s="120">
        <v>0</v>
      </c>
      <c r="I15" s="120">
        <v>0</v>
      </c>
      <c r="J15" s="120">
        <v>1</v>
      </c>
      <c r="K15" s="119">
        <f t="shared" si="4"/>
        <v>0</v>
      </c>
      <c r="L15" s="236">
        <f t="shared" si="0"/>
        <v>2</v>
      </c>
      <c r="M15" s="299">
        <f t="shared" si="1"/>
        <v>0</v>
      </c>
      <c r="N15" s="299">
        <f t="shared" si="2"/>
        <v>19.48861864671032</v>
      </c>
      <c r="O15" s="152">
        <f t="shared" si="5"/>
        <v>0</v>
      </c>
      <c r="P15" s="152">
        <f t="shared" si="6"/>
        <v>38.97723729342064</v>
      </c>
      <c r="Q15" s="152">
        <f t="shared" si="7"/>
        <v>0</v>
      </c>
      <c r="R15" s="120">
        <f t="shared" si="8"/>
        <v>0</v>
      </c>
      <c r="S15" s="120">
        <f t="shared" si="3"/>
        <v>0</v>
      </c>
      <c r="T15" s="8"/>
      <c r="U15" s="24"/>
      <c r="V15" s="10"/>
      <c r="W15" s="25"/>
      <c r="X15" s="4"/>
      <c r="Z15" s="26"/>
      <c r="AA15" s="3"/>
      <c r="AB15" s="3"/>
      <c r="AC15" s="3"/>
    </row>
    <row r="16" spans="1:29" s="6" customFormat="1" ht="12.75">
      <c r="A16" s="198" t="s">
        <v>38</v>
      </c>
      <c r="B16" s="120">
        <v>0</v>
      </c>
      <c r="C16" s="120">
        <v>0</v>
      </c>
      <c r="D16" s="120">
        <v>0</v>
      </c>
      <c r="E16" s="199">
        <v>0.1691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19">
        <f t="shared" si="4"/>
        <v>0</v>
      </c>
      <c r="L16" s="236">
        <f t="shared" si="0"/>
        <v>0</v>
      </c>
      <c r="M16" s="299">
        <f t="shared" si="1"/>
        <v>0</v>
      </c>
      <c r="N16" s="299">
        <f t="shared" si="2"/>
        <v>0</v>
      </c>
      <c r="O16" s="152">
        <f t="shared" si="5"/>
        <v>0</v>
      </c>
      <c r="P16" s="152">
        <f t="shared" si="6"/>
        <v>0</v>
      </c>
      <c r="Q16" s="152">
        <f t="shared" si="7"/>
        <v>0</v>
      </c>
      <c r="R16" s="120">
        <f t="shared" si="8"/>
        <v>0</v>
      </c>
      <c r="S16" s="120">
        <f t="shared" si="3"/>
        <v>0</v>
      </c>
      <c r="T16" s="8"/>
      <c r="U16" s="59"/>
      <c r="V16" s="10"/>
      <c r="W16" s="25"/>
      <c r="X16" s="4"/>
      <c r="Z16" s="60"/>
      <c r="AA16" s="61"/>
      <c r="AB16" s="61"/>
      <c r="AC16" s="61"/>
    </row>
    <row r="17" spans="1:29" ht="12.75">
      <c r="A17" s="198" t="s">
        <v>39</v>
      </c>
      <c r="B17" s="120">
        <v>0</v>
      </c>
      <c r="C17" s="120">
        <v>2</v>
      </c>
      <c r="D17" s="120">
        <v>30</v>
      </c>
      <c r="E17" s="199">
        <v>0.398932</v>
      </c>
      <c r="F17" s="120">
        <v>0</v>
      </c>
      <c r="G17" s="120">
        <v>2</v>
      </c>
      <c r="H17" s="120">
        <v>207</v>
      </c>
      <c r="I17" s="120">
        <v>10</v>
      </c>
      <c r="J17" s="120">
        <v>4</v>
      </c>
      <c r="K17" s="119">
        <f t="shared" si="4"/>
        <v>40</v>
      </c>
      <c r="L17" s="236">
        <f t="shared" si="0"/>
        <v>4</v>
      </c>
      <c r="M17" s="299">
        <f t="shared" si="1"/>
        <v>0</v>
      </c>
      <c r="N17" s="299">
        <f t="shared" si="2"/>
        <v>10.026771479851202</v>
      </c>
      <c r="O17" s="152">
        <f t="shared" si="5"/>
        <v>5.013385739925601</v>
      </c>
      <c r="P17" s="152">
        <f t="shared" si="6"/>
        <v>10.026771479851202</v>
      </c>
      <c r="Q17" s="152">
        <f t="shared" si="7"/>
        <v>10.026771479851202</v>
      </c>
      <c r="R17" s="120">
        <f t="shared" si="8"/>
        <v>619.1531388808118</v>
      </c>
      <c r="S17" s="120">
        <f t="shared" si="3"/>
        <v>61.75</v>
      </c>
      <c r="T17" s="8"/>
      <c r="U17" s="24"/>
      <c r="V17" s="10"/>
      <c r="W17" s="25"/>
      <c r="X17" s="4"/>
      <c r="Z17" s="26"/>
      <c r="AA17" s="3"/>
      <c r="AB17" s="3"/>
      <c r="AC17" s="3"/>
    </row>
    <row r="18" spans="1:29" s="6" customFormat="1" ht="12.75">
      <c r="A18" s="198" t="s">
        <v>77</v>
      </c>
      <c r="B18" s="120">
        <v>0</v>
      </c>
      <c r="C18" s="120">
        <v>0</v>
      </c>
      <c r="D18" s="120">
        <v>0</v>
      </c>
      <c r="E18" s="199">
        <v>0.010738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19">
        <f t="shared" si="4"/>
        <v>0</v>
      </c>
      <c r="L18" s="236">
        <f t="shared" si="0"/>
        <v>0</v>
      </c>
      <c r="M18" s="299">
        <f t="shared" si="1"/>
        <v>0</v>
      </c>
      <c r="N18" s="299">
        <f t="shared" si="2"/>
        <v>0</v>
      </c>
      <c r="O18" s="152">
        <f t="shared" si="5"/>
        <v>0</v>
      </c>
      <c r="P18" s="152">
        <f t="shared" si="6"/>
        <v>0</v>
      </c>
      <c r="Q18" s="152">
        <f t="shared" si="7"/>
        <v>0</v>
      </c>
      <c r="R18" s="120">
        <f t="shared" si="8"/>
        <v>0</v>
      </c>
      <c r="S18" s="120">
        <f t="shared" si="3"/>
        <v>0</v>
      </c>
      <c r="T18" s="8"/>
      <c r="U18" s="59"/>
      <c r="V18" s="10"/>
      <c r="W18" s="25"/>
      <c r="X18" s="4"/>
      <c r="Z18" s="60"/>
      <c r="AA18" s="61"/>
      <c r="AB18" s="61"/>
      <c r="AC18" s="61"/>
    </row>
    <row r="19" spans="1:29" ht="12.75">
      <c r="A19" s="198" t="s">
        <v>1</v>
      </c>
      <c r="B19" s="120">
        <v>1</v>
      </c>
      <c r="C19" s="120">
        <v>4</v>
      </c>
      <c r="D19" s="120">
        <v>29</v>
      </c>
      <c r="E19" s="199">
        <v>0.786299</v>
      </c>
      <c r="F19" s="120">
        <v>1</v>
      </c>
      <c r="G19" s="120">
        <v>0</v>
      </c>
      <c r="H19" s="120">
        <v>0</v>
      </c>
      <c r="I19" s="120">
        <v>13</v>
      </c>
      <c r="J19" s="120">
        <v>8</v>
      </c>
      <c r="K19" s="119">
        <f t="shared" si="4"/>
        <v>42</v>
      </c>
      <c r="L19" s="236">
        <f t="shared" si="0"/>
        <v>5</v>
      </c>
      <c r="M19" s="299">
        <f t="shared" si="1"/>
        <v>1.2717808365519987</v>
      </c>
      <c r="N19" s="299">
        <f t="shared" si="2"/>
        <v>10.17424669241599</v>
      </c>
      <c r="O19" s="152">
        <f t="shared" si="5"/>
        <v>5.087123346207995</v>
      </c>
      <c r="P19" s="152">
        <f t="shared" si="6"/>
        <v>6.358904182759994</v>
      </c>
      <c r="Q19" s="152">
        <f t="shared" si="7"/>
        <v>5.087123346207995</v>
      </c>
      <c r="R19" s="120">
        <f t="shared" si="8"/>
        <v>53.414795135183944</v>
      </c>
      <c r="S19" s="120">
        <f t="shared" si="3"/>
        <v>10.5</v>
      </c>
      <c r="T19" s="8"/>
      <c r="U19" s="24"/>
      <c r="V19" s="10"/>
      <c r="W19" s="25"/>
      <c r="X19" s="4"/>
      <c r="Z19" s="26"/>
      <c r="AA19" s="3"/>
      <c r="AB19" s="3"/>
      <c r="AC19" s="3"/>
    </row>
    <row r="20" spans="1:29" s="6" customFormat="1" ht="12.75">
      <c r="A20" s="198" t="s">
        <v>40</v>
      </c>
      <c r="B20" s="120">
        <v>0</v>
      </c>
      <c r="C20" s="120">
        <v>0</v>
      </c>
      <c r="D20" s="120">
        <v>0</v>
      </c>
      <c r="E20" s="199">
        <v>0.069381</v>
      </c>
      <c r="F20" s="120">
        <v>0</v>
      </c>
      <c r="G20" s="120">
        <v>0</v>
      </c>
      <c r="H20" s="120">
        <v>0</v>
      </c>
      <c r="I20" s="120">
        <v>0</v>
      </c>
      <c r="J20" s="120">
        <v>1</v>
      </c>
      <c r="K20" s="119">
        <f t="shared" si="4"/>
        <v>0</v>
      </c>
      <c r="L20" s="236">
        <f t="shared" si="0"/>
        <v>0</v>
      </c>
      <c r="M20" s="299">
        <f t="shared" si="1"/>
        <v>0</v>
      </c>
      <c r="N20" s="299">
        <f t="shared" si="2"/>
        <v>14.413167870166184</v>
      </c>
      <c r="O20" s="152">
        <f t="shared" si="5"/>
        <v>0</v>
      </c>
      <c r="P20" s="152">
        <f t="shared" si="6"/>
        <v>0</v>
      </c>
      <c r="Q20" s="152">
        <f t="shared" si="7"/>
        <v>0</v>
      </c>
      <c r="R20" s="120">
        <f t="shared" si="8"/>
        <v>0</v>
      </c>
      <c r="S20" s="120">
        <f t="shared" si="3"/>
        <v>0</v>
      </c>
      <c r="T20" s="8"/>
      <c r="U20" s="59"/>
      <c r="V20" s="10"/>
      <c r="W20" s="25"/>
      <c r="X20" s="4"/>
      <c r="Z20" s="60"/>
      <c r="AA20" s="61"/>
      <c r="AB20" s="61"/>
      <c r="AC20" s="61"/>
    </row>
    <row r="21" spans="1:29" ht="12.75">
      <c r="A21" s="198" t="s">
        <v>88</v>
      </c>
      <c r="B21" s="120">
        <v>0</v>
      </c>
      <c r="C21" s="120">
        <v>0</v>
      </c>
      <c r="D21" s="120">
        <v>0</v>
      </c>
      <c r="E21" s="199">
        <v>0.073777</v>
      </c>
      <c r="F21" s="120">
        <v>0</v>
      </c>
      <c r="G21" s="120">
        <v>0</v>
      </c>
      <c r="H21" s="120">
        <v>0</v>
      </c>
      <c r="I21" s="120">
        <v>0</v>
      </c>
      <c r="J21" s="120">
        <v>1</v>
      </c>
      <c r="K21" s="119">
        <f t="shared" si="4"/>
        <v>0</v>
      </c>
      <c r="L21" s="236">
        <f t="shared" si="0"/>
        <v>0</v>
      </c>
      <c r="M21" s="299">
        <f t="shared" si="1"/>
        <v>0</v>
      </c>
      <c r="N21" s="299">
        <f t="shared" si="2"/>
        <v>13.554359759816746</v>
      </c>
      <c r="O21" s="152">
        <f t="shared" si="5"/>
        <v>0</v>
      </c>
      <c r="P21" s="152">
        <f t="shared" si="6"/>
        <v>0</v>
      </c>
      <c r="Q21" s="152">
        <f t="shared" si="7"/>
        <v>0</v>
      </c>
      <c r="R21" s="120">
        <f t="shared" si="8"/>
        <v>0</v>
      </c>
      <c r="S21" s="120">
        <f t="shared" si="3"/>
        <v>0</v>
      </c>
      <c r="T21" s="8"/>
      <c r="U21" s="24"/>
      <c r="V21" s="10"/>
      <c r="W21" s="25"/>
      <c r="X21" s="4"/>
      <c r="Z21" s="26"/>
      <c r="AA21" s="3"/>
      <c r="AB21" s="3"/>
      <c r="AC21" s="3"/>
    </row>
    <row r="22" spans="1:29" s="6" customFormat="1" ht="12.75">
      <c r="A22" s="198" t="s">
        <v>2</v>
      </c>
      <c r="B22" s="120">
        <v>0</v>
      </c>
      <c r="C22" s="120">
        <v>0</v>
      </c>
      <c r="D22" s="120">
        <v>0</v>
      </c>
      <c r="E22" s="199">
        <v>0.258028</v>
      </c>
      <c r="F22" s="120">
        <v>1</v>
      </c>
      <c r="G22" s="120">
        <v>0</v>
      </c>
      <c r="H22" s="120">
        <v>0</v>
      </c>
      <c r="I22" s="120">
        <v>0</v>
      </c>
      <c r="J22" s="120">
        <v>4</v>
      </c>
      <c r="K22" s="119">
        <f t="shared" si="4"/>
        <v>0</v>
      </c>
      <c r="L22" s="236">
        <f t="shared" si="0"/>
        <v>1</v>
      </c>
      <c r="M22" s="299">
        <f t="shared" si="1"/>
        <v>0</v>
      </c>
      <c r="N22" s="299">
        <f t="shared" si="2"/>
        <v>15.502193560388797</v>
      </c>
      <c r="O22" s="152">
        <f t="shared" si="5"/>
        <v>0</v>
      </c>
      <c r="P22" s="152">
        <f t="shared" si="6"/>
        <v>3.875548390097199</v>
      </c>
      <c r="Q22" s="152">
        <f t="shared" si="7"/>
        <v>0</v>
      </c>
      <c r="R22" s="120">
        <f t="shared" si="8"/>
        <v>0</v>
      </c>
      <c r="S22" s="120">
        <f t="shared" si="3"/>
        <v>0</v>
      </c>
      <c r="T22" s="8"/>
      <c r="U22" s="59"/>
      <c r="V22" s="10"/>
      <c r="W22" s="25"/>
      <c r="X22" s="4"/>
      <c r="Z22" s="60"/>
      <c r="AA22" s="61"/>
      <c r="AB22" s="61"/>
      <c r="AC22" s="61"/>
    </row>
    <row r="23" spans="1:29" ht="12.75">
      <c r="A23" s="198" t="s">
        <v>78</v>
      </c>
      <c r="B23" s="120">
        <v>0</v>
      </c>
      <c r="C23" s="120">
        <v>0</v>
      </c>
      <c r="D23" s="120">
        <v>0</v>
      </c>
      <c r="E23" s="199">
        <v>0.002332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19">
        <f t="shared" si="4"/>
        <v>0</v>
      </c>
      <c r="L23" s="236">
        <f t="shared" si="0"/>
        <v>0</v>
      </c>
      <c r="M23" s="299">
        <f t="shared" si="1"/>
        <v>0</v>
      </c>
      <c r="N23" s="299">
        <f t="shared" si="2"/>
        <v>0</v>
      </c>
      <c r="O23" s="152">
        <f t="shared" si="5"/>
        <v>0</v>
      </c>
      <c r="P23" s="152">
        <f t="shared" si="6"/>
        <v>0</v>
      </c>
      <c r="Q23" s="152">
        <f t="shared" si="7"/>
        <v>0</v>
      </c>
      <c r="R23" s="120">
        <f t="shared" si="8"/>
        <v>0</v>
      </c>
      <c r="S23" s="120">
        <f t="shared" si="3"/>
        <v>0</v>
      </c>
      <c r="T23" s="8"/>
      <c r="U23" s="24"/>
      <c r="V23" s="10"/>
      <c r="W23" s="25"/>
      <c r="X23" s="4"/>
      <c r="Z23" s="26"/>
      <c r="AA23" s="3"/>
      <c r="AB23" s="3"/>
      <c r="AC23" s="3"/>
    </row>
    <row r="24" spans="1:29" s="6" customFormat="1" ht="12.75">
      <c r="A24" s="198" t="s">
        <v>79</v>
      </c>
      <c r="B24" s="120">
        <v>0</v>
      </c>
      <c r="C24" s="120">
        <v>0</v>
      </c>
      <c r="D24" s="120">
        <v>0</v>
      </c>
      <c r="E24" s="199">
        <v>0.003687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19">
        <f t="shared" si="4"/>
        <v>0</v>
      </c>
      <c r="L24" s="236">
        <f t="shared" si="0"/>
        <v>0</v>
      </c>
      <c r="M24" s="299">
        <f t="shared" si="1"/>
        <v>0</v>
      </c>
      <c r="N24" s="299">
        <f t="shared" si="2"/>
        <v>0</v>
      </c>
      <c r="O24" s="152">
        <f t="shared" si="5"/>
        <v>0</v>
      </c>
      <c r="P24" s="152">
        <f t="shared" si="6"/>
        <v>0</v>
      </c>
      <c r="Q24" s="152">
        <f t="shared" si="7"/>
        <v>0</v>
      </c>
      <c r="R24" s="120">
        <f t="shared" si="8"/>
        <v>0</v>
      </c>
      <c r="S24" s="120">
        <f t="shared" si="3"/>
        <v>0</v>
      </c>
      <c r="T24" s="8"/>
      <c r="U24" s="59"/>
      <c r="V24" s="10"/>
      <c r="W24" s="25"/>
      <c r="X24" s="4"/>
      <c r="Z24" s="60"/>
      <c r="AA24" s="61"/>
      <c r="AB24" s="61"/>
      <c r="AC24" s="61"/>
    </row>
    <row r="25" spans="1:29" ht="12.75">
      <c r="A25" s="111" t="s">
        <v>66</v>
      </c>
      <c r="B25" s="120">
        <v>0</v>
      </c>
      <c r="C25" s="120">
        <v>0</v>
      </c>
      <c r="D25" s="120">
        <v>0</v>
      </c>
      <c r="E25" s="200">
        <v>0.050148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19">
        <f t="shared" si="4"/>
        <v>0</v>
      </c>
      <c r="L25" s="236">
        <f t="shared" si="0"/>
        <v>0</v>
      </c>
      <c r="M25" s="299">
        <f t="shared" si="1"/>
        <v>0</v>
      </c>
      <c r="N25" s="299">
        <f t="shared" si="2"/>
        <v>0</v>
      </c>
      <c r="O25" s="152">
        <f t="shared" si="5"/>
        <v>0</v>
      </c>
      <c r="P25" s="152">
        <f t="shared" si="6"/>
        <v>0</v>
      </c>
      <c r="Q25" s="152">
        <f t="shared" si="7"/>
        <v>0</v>
      </c>
      <c r="R25" s="120">
        <f t="shared" si="8"/>
        <v>0</v>
      </c>
      <c r="S25" s="120">
        <f t="shared" si="3"/>
        <v>0</v>
      </c>
      <c r="T25" s="8"/>
      <c r="U25" s="24"/>
      <c r="V25" s="10"/>
      <c r="W25" s="25"/>
      <c r="X25" s="4"/>
      <c r="Z25" s="26"/>
      <c r="AA25" s="3"/>
      <c r="AB25" s="3"/>
      <c r="AC25" s="3"/>
    </row>
    <row r="26" spans="1:29" s="6" customFormat="1" ht="12.75">
      <c r="A26" s="167" t="s">
        <v>23</v>
      </c>
      <c r="B26" s="120">
        <v>0</v>
      </c>
      <c r="C26" s="120">
        <v>1</v>
      </c>
      <c r="D26" s="120">
        <v>20</v>
      </c>
      <c r="E26" s="180">
        <v>0.141144</v>
      </c>
      <c r="F26" s="120">
        <v>0</v>
      </c>
      <c r="G26" s="120">
        <v>0</v>
      </c>
      <c r="H26" s="120">
        <v>0</v>
      </c>
      <c r="I26" s="120">
        <v>0</v>
      </c>
      <c r="J26" s="120">
        <v>3</v>
      </c>
      <c r="K26" s="119">
        <f t="shared" si="4"/>
        <v>20</v>
      </c>
      <c r="L26" s="236">
        <f t="shared" si="0"/>
        <v>1</v>
      </c>
      <c r="M26" s="299">
        <f t="shared" si="1"/>
        <v>0</v>
      </c>
      <c r="N26" s="299">
        <f t="shared" si="2"/>
        <v>21.25488862438361</v>
      </c>
      <c r="O26" s="152">
        <f t="shared" si="5"/>
        <v>7.084962874794536</v>
      </c>
      <c r="P26" s="152">
        <f t="shared" si="6"/>
        <v>7.084962874794536</v>
      </c>
      <c r="Q26" s="152">
        <f t="shared" si="7"/>
        <v>7.084962874794536</v>
      </c>
      <c r="R26" s="120">
        <f t="shared" si="8"/>
        <v>141.69925749589072</v>
      </c>
      <c r="S26" s="120">
        <f t="shared" si="3"/>
        <v>20</v>
      </c>
      <c r="T26" s="8"/>
      <c r="U26" s="59"/>
      <c r="V26" s="10"/>
      <c r="W26" s="25"/>
      <c r="X26" s="4"/>
      <c r="Z26" s="60"/>
      <c r="AA26" s="61"/>
      <c r="AB26" s="61"/>
      <c r="AC26" s="61"/>
    </row>
    <row r="27" spans="1:29" ht="12.75">
      <c r="A27" s="167" t="s">
        <v>89</v>
      </c>
      <c r="B27" s="120">
        <v>0</v>
      </c>
      <c r="C27" s="120">
        <v>0</v>
      </c>
      <c r="D27" s="120">
        <v>0</v>
      </c>
      <c r="E27" s="180">
        <v>0.028368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9">
        <f t="shared" si="4"/>
        <v>0</v>
      </c>
      <c r="L27" s="236">
        <f t="shared" si="0"/>
        <v>0</v>
      </c>
      <c r="M27" s="299">
        <f t="shared" si="1"/>
        <v>0</v>
      </c>
      <c r="N27" s="299">
        <f t="shared" si="2"/>
        <v>0</v>
      </c>
      <c r="O27" s="152">
        <f t="shared" si="5"/>
        <v>0</v>
      </c>
      <c r="P27" s="152">
        <f t="shared" si="6"/>
        <v>0</v>
      </c>
      <c r="Q27" s="152">
        <f t="shared" si="7"/>
        <v>0</v>
      </c>
      <c r="R27" s="120">
        <f t="shared" si="8"/>
        <v>0</v>
      </c>
      <c r="S27" s="120">
        <f t="shared" si="3"/>
        <v>0</v>
      </c>
      <c r="T27" s="8"/>
      <c r="U27" s="24"/>
      <c r="V27" s="10"/>
      <c r="W27" s="25"/>
      <c r="X27" s="4"/>
      <c r="Z27" s="26"/>
      <c r="AA27" s="3"/>
      <c r="AB27" s="3"/>
      <c r="AC27" s="3"/>
    </row>
    <row r="28" spans="1:29" s="6" customFormat="1" ht="12.75">
      <c r="A28" s="167" t="s">
        <v>59</v>
      </c>
      <c r="B28" s="120">
        <v>0</v>
      </c>
      <c r="C28" s="120">
        <v>0</v>
      </c>
      <c r="D28" s="120">
        <v>0</v>
      </c>
      <c r="E28" s="180">
        <v>0.003402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19">
        <f t="shared" si="4"/>
        <v>0</v>
      </c>
      <c r="L28" s="236">
        <f t="shared" si="0"/>
        <v>0</v>
      </c>
      <c r="M28" s="299">
        <f t="shared" si="1"/>
        <v>0</v>
      </c>
      <c r="N28" s="299">
        <f t="shared" si="2"/>
        <v>0</v>
      </c>
      <c r="O28" s="152">
        <f t="shared" si="5"/>
        <v>0</v>
      </c>
      <c r="P28" s="152">
        <f t="shared" si="6"/>
        <v>0</v>
      </c>
      <c r="Q28" s="152">
        <f t="shared" si="7"/>
        <v>0</v>
      </c>
      <c r="R28" s="120">
        <f t="shared" si="8"/>
        <v>0</v>
      </c>
      <c r="S28" s="120">
        <f t="shared" si="3"/>
        <v>0</v>
      </c>
      <c r="T28" s="8"/>
      <c r="U28" s="59"/>
      <c r="V28" s="10"/>
      <c r="W28" s="25"/>
      <c r="X28" s="4"/>
      <c r="Z28" s="60"/>
      <c r="AA28" s="61"/>
      <c r="AB28" s="61"/>
      <c r="AC28" s="61"/>
    </row>
    <row r="29" spans="1:29" ht="12.75">
      <c r="A29" s="168" t="s">
        <v>90</v>
      </c>
      <c r="B29" s="120">
        <v>0</v>
      </c>
      <c r="C29" s="120">
        <v>0</v>
      </c>
      <c r="D29" s="120">
        <v>0</v>
      </c>
      <c r="E29" s="180">
        <v>0.006685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19">
        <f t="shared" si="4"/>
        <v>0</v>
      </c>
      <c r="L29" s="236">
        <f t="shared" si="0"/>
        <v>0</v>
      </c>
      <c r="M29" s="299">
        <f t="shared" si="1"/>
        <v>0</v>
      </c>
      <c r="N29" s="299">
        <f t="shared" si="2"/>
        <v>0</v>
      </c>
      <c r="O29" s="152">
        <f t="shared" si="5"/>
        <v>0</v>
      </c>
      <c r="P29" s="152">
        <f t="shared" si="6"/>
        <v>0</v>
      </c>
      <c r="Q29" s="152">
        <f t="shared" si="7"/>
        <v>0</v>
      </c>
      <c r="R29" s="120">
        <f t="shared" si="8"/>
        <v>0</v>
      </c>
      <c r="S29" s="120">
        <f t="shared" si="3"/>
        <v>0</v>
      </c>
      <c r="T29" s="8"/>
      <c r="U29" s="24"/>
      <c r="V29" s="10"/>
      <c r="W29" s="25"/>
      <c r="X29" s="4"/>
      <c r="Z29" s="26"/>
      <c r="AA29" s="3"/>
      <c r="AB29" s="3"/>
      <c r="AC29" s="3"/>
    </row>
    <row r="30" spans="1:29" s="6" customFormat="1" ht="12.75">
      <c r="A30" s="111" t="s">
        <v>60</v>
      </c>
      <c r="B30" s="120">
        <v>0</v>
      </c>
      <c r="C30" s="120">
        <v>0</v>
      </c>
      <c r="D30" s="120">
        <v>0</v>
      </c>
      <c r="E30" s="180">
        <v>0.00289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19">
        <f t="shared" si="4"/>
        <v>0</v>
      </c>
      <c r="L30" s="236">
        <f t="shared" si="0"/>
        <v>0</v>
      </c>
      <c r="M30" s="299">
        <f t="shared" si="1"/>
        <v>0</v>
      </c>
      <c r="N30" s="299">
        <f t="shared" si="2"/>
        <v>0</v>
      </c>
      <c r="O30" s="152">
        <f t="shared" si="5"/>
        <v>0</v>
      </c>
      <c r="P30" s="152">
        <f t="shared" si="6"/>
        <v>0</v>
      </c>
      <c r="Q30" s="152">
        <f t="shared" si="7"/>
        <v>0</v>
      </c>
      <c r="R30" s="120">
        <f t="shared" si="8"/>
        <v>0</v>
      </c>
      <c r="S30" s="120">
        <f t="shared" si="3"/>
        <v>0</v>
      </c>
      <c r="T30" s="8"/>
      <c r="U30" s="59"/>
      <c r="V30" s="10"/>
      <c r="W30" s="25"/>
      <c r="X30" s="4"/>
      <c r="Z30" s="60"/>
      <c r="AA30" s="61"/>
      <c r="AB30" s="61"/>
      <c r="AC30" s="61"/>
    </row>
    <row r="31" spans="1:29" ht="12.75">
      <c r="A31" s="167" t="s">
        <v>91</v>
      </c>
      <c r="B31" s="120">
        <v>0</v>
      </c>
      <c r="C31" s="120">
        <v>0</v>
      </c>
      <c r="D31" s="120">
        <v>0</v>
      </c>
      <c r="E31" s="180">
        <v>0.214664</v>
      </c>
      <c r="F31" s="120">
        <v>0</v>
      </c>
      <c r="G31" s="120">
        <v>0</v>
      </c>
      <c r="H31" s="120">
        <v>0</v>
      </c>
      <c r="I31" s="120">
        <v>0</v>
      </c>
      <c r="J31" s="120">
        <v>4</v>
      </c>
      <c r="K31" s="119">
        <f t="shared" si="4"/>
        <v>0</v>
      </c>
      <c r="L31" s="236">
        <f t="shared" si="0"/>
        <v>0</v>
      </c>
      <c r="M31" s="299">
        <f t="shared" si="1"/>
        <v>0</v>
      </c>
      <c r="N31" s="299">
        <f t="shared" si="2"/>
        <v>18.633771848097492</v>
      </c>
      <c r="O31" s="152">
        <f t="shared" si="5"/>
        <v>0</v>
      </c>
      <c r="P31" s="152">
        <f t="shared" si="6"/>
        <v>0</v>
      </c>
      <c r="Q31" s="152">
        <f t="shared" si="7"/>
        <v>0</v>
      </c>
      <c r="R31" s="120">
        <f t="shared" si="8"/>
        <v>0</v>
      </c>
      <c r="S31" s="120">
        <f t="shared" si="3"/>
        <v>0</v>
      </c>
      <c r="T31" s="8"/>
      <c r="U31" s="24"/>
      <c r="V31" s="10"/>
      <c r="W31" s="25"/>
      <c r="X31" s="4"/>
      <c r="Z31" s="26"/>
      <c r="AA31" s="3"/>
      <c r="AB31" s="3"/>
      <c r="AC31" s="3"/>
    </row>
    <row r="32" spans="1:29" ht="12.75">
      <c r="A32" s="272" t="s">
        <v>4</v>
      </c>
      <c r="B32" s="120">
        <v>0</v>
      </c>
      <c r="C32" s="120">
        <v>1</v>
      </c>
      <c r="D32" s="120">
        <v>21</v>
      </c>
      <c r="E32" s="180">
        <v>0.086255</v>
      </c>
      <c r="F32" s="120">
        <v>1</v>
      </c>
      <c r="G32" s="120">
        <v>0</v>
      </c>
      <c r="H32" s="120">
        <v>0</v>
      </c>
      <c r="I32" s="120">
        <v>12</v>
      </c>
      <c r="J32" s="120">
        <v>1</v>
      </c>
      <c r="K32" s="273">
        <f>D32+I32</f>
        <v>33</v>
      </c>
      <c r="L32" s="236">
        <f t="shared" si="0"/>
        <v>2</v>
      </c>
      <c r="M32" s="299">
        <f t="shared" si="1"/>
        <v>0</v>
      </c>
      <c r="N32" s="299">
        <f t="shared" si="2"/>
        <v>11.593530809808128</v>
      </c>
      <c r="O32" s="152">
        <f t="shared" si="5"/>
        <v>11.593530809808128</v>
      </c>
      <c r="P32" s="152">
        <f aca="true" t="shared" si="9" ref="P32:P42">IF(E32="",0,L32/E32)</f>
        <v>23.187061619616255</v>
      </c>
      <c r="Q32" s="152">
        <f t="shared" si="7"/>
        <v>11.593530809808128</v>
      </c>
      <c r="R32" s="120">
        <f t="shared" si="8"/>
        <v>382.5865167236682</v>
      </c>
      <c r="S32" s="120">
        <f t="shared" si="3"/>
        <v>33</v>
      </c>
      <c r="T32" s="8"/>
      <c r="U32" s="24"/>
      <c r="V32" s="10"/>
      <c r="W32" s="25"/>
      <c r="X32" s="4"/>
      <c r="Z32" s="26"/>
      <c r="AA32" s="3"/>
      <c r="AB32" s="3"/>
      <c r="AC32" s="3"/>
    </row>
    <row r="33" spans="1:29" ht="12.75">
      <c r="A33" s="272" t="s">
        <v>22</v>
      </c>
      <c r="B33" s="120">
        <v>0</v>
      </c>
      <c r="C33" s="120">
        <v>0</v>
      </c>
      <c r="D33" s="120">
        <v>0</v>
      </c>
      <c r="E33" s="180">
        <v>0.111636</v>
      </c>
      <c r="F33" s="120">
        <v>0</v>
      </c>
      <c r="G33" s="120">
        <v>0</v>
      </c>
      <c r="H33" s="120">
        <v>0</v>
      </c>
      <c r="I33" s="120">
        <v>0</v>
      </c>
      <c r="J33" s="120">
        <v>2</v>
      </c>
      <c r="K33" s="273">
        <f>D33+I33</f>
        <v>0</v>
      </c>
      <c r="L33" s="236">
        <f t="shared" si="0"/>
        <v>0</v>
      </c>
      <c r="M33" s="299">
        <f t="shared" si="1"/>
        <v>0</v>
      </c>
      <c r="N33" s="299">
        <f t="shared" si="2"/>
        <v>17.915367802500985</v>
      </c>
      <c r="O33" s="152">
        <f t="shared" si="5"/>
        <v>0</v>
      </c>
      <c r="P33" s="152">
        <f t="shared" si="9"/>
        <v>0</v>
      </c>
      <c r="Q33" s="152">
        <f t="shared" si="7"/>
        <v>0</v>
      </c>
      <c r="R33" s="120">
        <f t="shared" si="8"/>
        <v>0</v>
      </c>
      <c r="S33" s="120">
        <f t="shared" si="3"/>
        <v>0</v>
      </c>
      <c r="T33" s="8"/>
      <c r="U33" s="24"/>
      <c r="V33" s="10"/>
      <c r="W33" s="25"/>
      <c r="X33" s="4"/>
      <c r="Z33" s="26"/>
      <c r="AA33" s="3"/>
      <c r="AB33" s="3"/>
      <c r="AC33" s="3"/>
    </row>
    <row r="34" spans="1:29" ht="12.75">
      <c r="A34" s="272" t="s">
        <v>67</v>
      </c>
      <c r="B34" s="120">
        <v>0</v>
      </c>
      <c r="C34" s="120">
        <v>0</v>
      </c>
      <c r="D34" s="120">
        <v>0</v>
      </c>
      <c r="E34" s="180">
        <v>0.103749</v>
      </c>
      <c r="F34" s="120">
        <v>4</v>
      </c>
      <c r="G34" s="120">
        <v>0</v>
      </c>
      <c r="H34" s="120">
        <v>0</v>
      </c>
      <c r="I34" s="120">
        <v>0</v>
      </c>
      <c r="J34" s="120">
        <v>0</v>
      </c>
      <c r="K34" s="273">
        <f aca="true" t="shared" si="10" ref="K34:K42">D34+I34</f>
        <v>0</v>
      </c>
      <c r="L34" s="236">
        <f t="shared" si="0"/>
        <v>4</v>
      </c>
      <c r="M34" s="299">
        <f t="shared" si="1"/>
        <v>0</v>
      </c>
      <c r="N34" s="299">
        <f t="shared" si="2"/>
        <v>0</v>
      </c>
      <c r="O34" s="152">
        <f t="shared" si="5"/>
        <v>0</v>
      </c>
      <c r="P34" s="152">
        <f t="shared" si="9"/>
        <v>38.55458847796123</v>
      </c>
      <c r="Q34" s="152">
        <f t="shared" si="7"/>
        <v>0</v>
      </c>
      <c r="R34" s="120">
        <f t="shared" si="8"/>
        <v>0</v>
      </c>
      <c r="S34" s="120">
        <f t="shared" si="3"/>
        <v>0</v>
      </c>
      <c r="T34" s="8"/>
      <c r="U34" s="24"/>
      <c r="V34" s="10"/>
      <c r="W34" s="25"/>
      <c r="X34" s="4"/>
      <c r="Z34" s="26"/>
      <c r="AA34" s="3"/>
      <c r="AB34" s="3"/>
      <c r="AC34" s="3"/>
    </row>
    <row r="35" spans="1:29" ht="12.75">
      <c r="A35" s="272" t="s">
        <v>80</v>
      </c>
      <c r="B35" s="120">
        <v>0</v>
      </c>
      <c r="C35" s="120">
        <v>0</v>
      </c>
      <c r="D35" s="120">
        <v>0</v>
      </c>
      <c r="E35" s="180">
        <v>9.9E-05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273">
        <f t="shared" si="10"/>
        <v>0</v>
      </c>
      <c r="L35" s="236">
        <f t="shared" si="0"/>
        <v>0</v>
      </c>
      <c r="M35" s="299">
        <f t="shared" si="1"/>
        <v>0</v>
      </c>
      <c r="N35" s="299">
        <f t="shared" si="2"/>
        <v>0</v>
      </c>
      <c r="O35" s="152">
        <f t="shared" si="5"/>
        <v>0</v>
      </c>
      <c r="P35" s="152">
        <f t="shared" si="9"/>
        <v>0</v>
      </c>
      <c r="Q35" s="152">
        <f t="shared" si="7"/>
        <v>0</v>
      </c>
      <c r="R35" s="120">
        <f t="shared" si="8"/>
        <v>0</v>
      </c>
      <c r="S35" s="120">
        <f t="shared" si="3"/>
        <v>0</v>
      </c>
      <c r="T35" s="8"/>
      <c r="U35" s="24"/>
      <c r="V35" s="10"/>
      <c r="W35" s="25"/>
      <c r="X35" s="4"/>
      <c r="Z35" s="26"/>
      <c r="AA35" s="3"/>
      <c r="AB35" s="3"/>
      <c r="AC35" s="3"/>
    </row>
    <row r="36" spans="1:29" ht="12.75">
      <c r="A36" s="272" t="s">
        <v>42</v>
      </c>
      <c r="B36" s="120">
        <v>0</v>
      </c>
      <c r="C36" s="120">
        <v>0</v>
      </c>
      <c r="D36" s="120">
        <v>0</v>
      </c>
      <c r="E36" s="180">
        <v>0.013015</v>
      </c>
      <c r="F36" s="120">
        <v>0</v>
      </c>
      <c r="G36" s="120">
        <v>0</v>
      </c>
      <c r="H36" s="120">
        <v>0</v>
      </c>
      <c r="I36" s="120">
        <v>0</v>
      </c>
      <c r="J36" s="120">
        <v>1</v>
      </c>
      <c r="K36" s="273">
        <f t="shared" si="10"/>
        <v>0</v>
      </c>
      <c r="L36" s="236">
        <f t="shared" si="0"/>
        <v>0</v>
      </c>
      <c r="M36" s="299">
        <f t="shared" si="1"/>
        <v>0</v>
      </c>
      <c r="N36" s="299">
        <f t="shared" si="2"/>
        <v>76.83442182097579</v>
      </c>
      <c r="O36" s="152">
        <f t="shared" si="5"/>
        <v>0</v>
      </c>
      <c r="P36" s="152">
        <f t="shared" si="9"/>
        <v>0</v>
      </c>
      <c r="Q36" s="152">
        <f t="shared" si="7"/>
        <v>0</v>
      </c>
      <c r="R36" s="120">
        <f t="shared" si="8"/>
        <v>0</v>
      </c>
      <c r="S36" s="120">
        <f t="shared" si="3"/>
        <v>0</v>
      </c>
      <c r="T36" s="8"/>
      <c r="U36" s="24"/>
      <c r="V36" s="10"/>
      <c r="W36" s="25"/>
      <c r="X36" s="4"/>
      <c r="Z36" s="26"/>
      <c r="AA36" s="3"/>
      <c r="AB36" s="3"/>
      <c r="AC36" s="3"/>
    </row>
    <row r="37" spans="1:29" ht="12.75">
      <c r="A37" s="272" t="s">
        <v>81</v>
      </c>
      <c r="B37" s="120">
        <v>0</v>
      </c>
      <c r="C37" s="120">
        <v>0</v>
      </c>
      <c r="D37" s="120">
        <v>0</v>
      </c>
      <c r="E37" s="180">
        <v>0.003537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273">
        <f t="shared" si="10"/>
        <v>0</v>
      </c>
      <c r="L37" s="236">
        <f t="shared" si="0"/>
        <v>0</v>
      </c>
      <c r="M37" s="299">
        <f t="shared" si="1"/>
        <v>0</v>
      </c>
      <c r="N37" s="299">
        <f t="shared" si="2"/>
        <v>0</v>
      </c>
      <c r="O37" s="152">
        <f t="shared" si="5"/>
        <v>0</v>
      </c>
      <c r="P37" s="152">
        <f t="shared" si="9"/>
        <v>0</v>
      </c>
      <c r="Q37" s="152">
        <f t="shared" si="7"/>
        <v>0</v>
      </c>
      <c r="R37" s="120">
        <f t="shared" si="8"/>
        <v>0</v>
      </c>
      <c r="S37" s="120">
        <f t="shared" si="3"/>
        <v>0</v>
      </c>
      <c r="T37" s="8"/>
      <c r="U37" s="24"/>
      <c r="V37" s="10"/>
      <c r="W37" s="25"/>
      <c r="X37" s="4"/>
      <c r="Z37" s="26"/>
      <c r="AA37" s="3"/>
      <c r="AB37" s="3"/>
      <c r="AC37" s="3"/>
    </row>
    <row r="38" spans="1:29" ht="12.75">
      <c r="A38" s="272" t="s">
        <v>44</v>
      </c>
      <c r="B38" s="120">
        <v>0</v>
      </c>
      <c r="C38" s="120">
        <v>1</v>
      </c>
      <c r="D38" s="120">
        <v>60</v>
      </c>
      <c r="E38" s="180">
        <v>0.011441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273">
        <f t="shared" si="10"/>
        <v>60</v>
      </c>
      <c r="L38" s="236">
        <f aca="true" t="shared" si="11" ref="L38:L64">C38+G38+F38</f>
        <v>2</v>
      </c>
      <c r="M38" s="299">
        <f aca="true" t="shared" si="12" ref="M38:M64">IF(B38="",0,B38/E38)</f>
        <v>0</v>
      </c>
      <c r="N38" s="299">
        <f aca="true" t="shared" si="13" ref="N38:N64">IF(J38="",0,J38/E38)</f>
        <v>0</v>
      </c>
      <c r="O38" s="152">
        <f t="shared" si="5"/>
        <v>87.404947120007</v>
      </c>
      <c r="P38" s="152">
        <f t="shared" si="9"/>
        <v>174.809894240014</v>
      </c>
      <c r="Q38" s="152">
        <f t="shared" si="7"/>
        <v>87.404947120007</v>
      </c>
      <c r="R38" s="120">
        <f t="shared" si="8"/>
        <v>5244.29682720042</v>
      </c>
      <c r="S38" s="120">
        <f aca="true" t="shared" si="14" ref="S38:S64">IF((C38+G38)=0,0,(K38+H38)/(C38+G38))</f>
        <v>60</v>
      </c>
      <c r="T38" s="8"/>
      <c r="U38" s="24"/>
      <c r="V38" s="10"/>
      <c r="W38" s="25"/>
      <c r="X38" s="4"/>
      <c r="Z38" s="26"/>
      <c r="AA38" s="3"/>
      <c r="AB38" s="3"/>
      <c r="AC38" s="3"/>
    </row>
    <row r="39" spans="1:29" ht="12.75">
      <c r="A39" s="272" t="s">
        <v>61</v>
      </c>
      <c r="B39" s="120">
        <v>0</v>
      </c>
      <c r="C39" s="120">
        <v>0</v>
      </c>
      <c r="D39" s="120">
        <v>0</v>
      </c>
      <c r="E39" s="180">
        <v>0.00048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273">
        <f t="shared" si="10"/>
        <v>0</v>
      </c>
      <c r="L39" s="236">
        <f t="shared" si="11"/>
        <v>0</v>
      </c>
      <c r="M39" s="299">
        <f t="shared" si="12"/>
        <v>0</v>
      </c>
      <c r="N39" s="299">
        <f t="shared" si="13"/>
        <v>0</v>
      </c>
      <c r="O39" s="152">
        <f t="shared" si="5"/>
        <v>0</v>
      </c>
      <c r="P39" s="152">
        <f t="shared" si="9"/>
        <v>0</v>
      </c>
      <c r="Q39" s="152">
        <f t="shared" si="7"/>
        <v>0</v>
      </c>
      <c r="R39" s="120">
        <f t="shared" si="8"/>
        <v>0</v>
      </c>
      <c r="S39" s="120">
        <f t="shared" si="14"/>
        <v>0</v>
      </c>
      <c r="T39" s="8"/>
      <c r="U39" s="24"/>
      <c r="V39" s="10"/>
      <c r="W39" s="25"/>
      <c r="X39" s="4"/>
      <c r="Z39" s="26"/>
      <c r="AA39" s="3"/>
      <c r="AB39" s="3"/>
      <c r="AC39" s="3"/>
    </row>
    <row r="40" spans="1:29" ht="12.75">
      <c r="A40" s="272" t="s">
        <v>92</v>
      </c>
      <c r="B40" s="120">
        <v>0</v>
      </c>
      <c r="C40" s="120">
        <v>1</v>
      </c>
      <c r="D40" s="120">
        <v>12</v>
      </c>
      <c r="E40" s="180">
        <v>0.574835</v>
      </c>
      <c r="F40" s="120">
        <v>1</v>
      </c>
      <c r="G40" s="120">
        <v>9</v>
      </c>
      <c r="H40" s="120">
        <v>185</v>
      </c>
      <c r="I40" s="120">
        <v>0</v>
      </c>
      <c r="J40" s="120">
        <v>16</v>
      </c>
      <c r="K40" s="273">
        <f t="shared" si="10"/>
        <v>12</v>
      </c>
      <c r="L40" s="236">
        <f t="shared" si="11"/>
        <v>11</v>
      </c>
      <c r="M40" s="299">
        <f t="shared" si="12"/>
        <v>0</v>
      </c>
      <c r="N40" s="299">
        <f t="shared" si="13"/>
        <v>27.834074125618656</v>
      </c>
      <c r="O40" s="152">
        <f t="shared" si="5"/>
        <v>1.739629632851166</v>
      </c>
      <c r="P40" s="152">
        <f t="shared" si="9"/>
        <v>19.135925961362826</v>
      </c>
      <c r="Q40" s="152">
        <f t="shared" si="7"/>
        <v>17.39629632851166</v>
      </c>
      <c r="R40" s="120">
        <f t="shared" si="8"/>
        <v>342.7070376716797</v>
      </c>
      <c r="S40" s="120">
        <f t="shared" si="14"/>
        <v>19.7</v>
      </c>
      <c r="T40" s="8"/>
      <c r="U40" s="24"/>
      <c r="V40" s="10"/>
      <c r="W40" s="25"/>
      <c r="X40" s="4"/>
      <c r="Z40" s="26"/>
      <c r="AA40" s="3"/>
      <c r="AB40" s="3"/>
      <c r="AC40" s="3"/>
    </row>
    <row r="41" spans="1:29" ht="12.75">
      <c r="A41" s="272" t="s">
        <v>46</v>
      </c>
      <c r="B41" s="120">
        <v>0</v>
      </c>
      <c r="C41" s="120">
        <v>0</v>
      </c>
      <c r="D41" s="120">
        <v>0</v>
      </c>
      <c r="E41" s="180">
        <v>0.001192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273">
        <f t="shared" si="10"/>
        <v>0</v>
      </c>
      <c r="L41" s="236">
        <f t="shared" si="11"/>
        <v>0</v>
      </c>
      <c r="M41" s="299">
        <f t="shared" si="12"/>
        <v>0</v>
      </c>
      <c r="N41" s="299">
        <f t="shared" si="13"/>
        <v>0</v>
      </c>
      <c r="O41" s="152">
        <f t="shared" si="5"/>
        <v>0</v>
      </c>
      <c r="P41" s="152">
        <f t="shared" si="9"/>
        <v>0</v>
      </c>
      <c r="Q41" s="152">
        <f t="shared" si="7"/>
        <v>0</v>
      </c>
      <c r="R41" s="120">
        <f t="shared" si="8"/>
        <v>0</v>
      </c>
      <c r="S41" s="120">
        <f t="shared" si="14"/>
        <v>0</v>
      </c>
      <c r="T41" s="8"/>
      <c r="U41" s="24"/>
      <c r="V41" s="10"/>
      <c r="W41" s="25"/>
      <c r="X41" s="4"/>
      <c r="Z41" s="26"/>
      <c r="AA41" s="3"/>
      <c r="AB41" s="3"/>
      <c r="AC41" s="3"/>
    </row>
    <row r="42" spans="1:29" ht="12.75">
      <c r="A42" s="272" t="s">
        <v>93</v>
      </c>
      <c r="B42" s="120">
        <v>0</v>
      </c>
      <c r="C42" s="120">
        <v>0</v>
      </c>
      <c r="D42" s="120">
        <v>0</v>
      </c>
      <c r="E42" s="180">
        <v>0.042916</v>
      </c>
      <c r="F42" s="120">
        <v>2</v>
      </c>
      <c r="G42" s="120">
        <v>0</v>
      </c>
      <c r="H42" s="120">
        <v>0</v>
      </c>
      <c r="I42" s="120">
        <v>0</v>
      </c>
      <c r="J42" s="120">
        <v>0</v>
      </c>
      <c r="K42" s="273">
        <f t="shared" si="10"/>
        <v>0</v>
      </c>
      <c r="L42" s="236">
        <f t="shared" si="11"/>
        <v>2</v>
      </c>
      <c r="M42" s="299">
        <f t="shared" si="12"/>
        <v>0</v>
      </c>
      <c r="N42" s="299">
        <f t="shared" si="13"/>
        <v>0</v>
      </c>
      <c r="O42" s="152">
        <f t="shared" si="5"/>
        <v>0</v>
      </c>
      <c r="P42" s="152">
        <f t="shared" si="9"/>
        <v>46.60266567247646</v>
      </c>
      <c r="Q42" s="152">
        <f t="shared" si="7"/>
        <v>0</v>
      </c>
      <c r="R42" s="120">
        <f t="shared" si="8"/>
        <v>0</v>
      </c>
      <c r="S42" s="120">
        <f t="shared" si="14"/>
        <v>0</v>
      </c>
      <c r="T42" s="8"/>
      <c r="U42" s="24"/>
      <c r="V42" s="10"/>
      <c r="W42" s="25"/>
      <c r="X42" s="4"/>
      <c r="Z42" s="26"/>
      <c r="AA42" s="3"/>
      <c r="AB42" s="3"/>
      <c r="AC42" s="3"/>
    </row>
    <row r="43" spans="1:29" s="6" customFormat="1" ht="12.75">
      <c r="A43" s="167" t="s">
        <v>43</v>
      </c>
      <c r="B43" s="120">
        <v>0</v>
      </c>
      <c r="C43" s="120">
        <v>0</v>
      </c>
      <c r="D43" s="120">
        <v>0</v>
      </c>
      <c r="E43" s="180">
        <v>0.002024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19">
        <f t="shared" si="4"/>
        <v>0</v>
      </c>
      <c r="L43" s="236">
        <f t="shared" si="11"/>
        <v>0</v>
      </c>
      <c r="M43" s="299">
        <f t="shared" si="12"/>
        <v>0</v>
      </c>
      <c r="N43" s="299">
        <f t="shared" si="13"/>
        <v>0</v>
      </c>
      <c r="O43" s="152">
        <f t="shared" si="5"/>
        <v>0</v>
      </c>
      <c r="P43" s="152">
        <f t="shared" si="6"/>
        <v>0</v>
      </c>
      <c r="Q43" s="152">
        <f t="shared" si="7"/>
        <v>0</v>
      </c>
      <c r="R43" s="120">
        <f t="shared" si="8"/>
        <v>0</v>
      </c>
      <c r="S43" s="120">
        <f t="shared" si="14"/>
        <v>0</v>
      </c>
      <c r="T43" s="8"/>
      <c r="U43" s="59"/>
      <c r="V43" s="10"/>
      <c r="W43" s="25"/>
      <c r="X43" s="4"/>
      <c r="Z43" s="60"/>
      <c r="AA43" s="61"/>
      <c r="AB43" s="61"/>
      <c r="AC43" s="61"/>
    </row>
    <row r="44" spans="1:29" ht="12.75">
      <c r="A44" s="169" t="s">
        <v>21</v>
      </c>
      <c r="B44" s="120">
        <v>0</v>
      </c>
      <c r="C44" s="120">
        <v>0</v>
      </c>
      <c r="D44" s="120">
        <v>0</v>
      </c>
      <c r="E44" s="180">
        <v>0.536419</v>
      </c>
      <c r="F44" s="120">
        <v>2</v>
      </c>
      <c r="G44" s="120">
        <v>2</v>
      </c>
      <c r="H44" s="120">
        <v>59</v>
      </c>
      <c r="I44" s="120">
        <v>0</v>
      </c>
      <c r="J44" s="120">
        <v>6</v>
      </c>
      <c r="K44" s="119">
        <f t="shared" si="4"/>
        <v>0</v>
      </c>
      <c r="L44" s="236">
        <f t="shared" si="11"/>
        <v>4</v>
      </c>
      <c r="M44" s="299">
        <f t="shared" si="12"/>
        <v>0</v>
      </c>
      <c r="N44" s="299">
        <f t="shared" si="13"/>
        <v>11.18528612894025</v>
      </c>
      <c r="O44" s="152">
        <f t="shared" si="5"/>
        <v>0</v>
      </c>
      <c r="P44" s="152">
        <f t="shared" si="6"/>
        <v>7.456857419293501</v>
      </c>
      <c r="Q44" s="152">
        <f t="shared" si="7"/>
        <v>3.7284287096467503</v>
      </c>
      <c r="R44" s="120">
        <f t="shared" si="8"/>
        <v>109.98864693457914</v>
      </c>
      <c r="S44" s="120">
        <f t="shared" si="14"/>
        <v>29.5</v>
      </c>
      <c r="T44" s="8"/>
      <c r="U44" s="24"/>
      <c r="V44" s="10"/>
      <c r="W44" s="25"/>
      <c r="X44" s="4"/>
      <c r="Z44" s="26"/>
      <c r="AA44" s="3"/>
      <c r="AB44" s="3"/>
      <c r="AC44" s="3"/>
    </row>
    <row r="45" spans="1:29" ht="12.75">
      <c r="A45" s="168" t="s">
        <v>16</v>
      </c>
      <c r="B45" s="120">
        <v>0</v>
      </c>
      <c r="C45" s="120">
        <v>1</v>
      </c>
      <c r="D45" s="120">
        <v>5</v>
      </c>
      <c r="E45" s="180">
        <v>0.235898</v>
      </c>
      <c r="F45" s="120">
        <v>15</v>
      </c>
      <c r="G45" s="120">
        <v>0</v>
      </c>
      <c r="H45" s="120">
        <v>0</v>
      </c>
      <c r="I45" s="120">
        <v>0</v>
      </c>
      <c r="J45" s="120">
        <v>2</v>
      </c>
      <c r="K45" s="119">
        <f t="shared" si="4"/>
        <v>5</v>
      </c>
      <c r="L45" s="236">
        <f t="shared" si="11"/>
        <v>16</v>
      </c>
      <c r="M45" s="299">
        <f t="shared" si="12"/>
        <v>0</v>
      </c>
      <c r="N45" s="299">
        <f t="shared" si="13"/>
        <v>8.47824059551162</v>
      </c>
      <c r="O45" s="152">
        <f t="shared" si="5"/>
        <v>4.23912029775581</v>
      </c>
      <c r="P45" s="152">
        <f t="shared" si="6"/>
        <v>67.82592476409296</v>
      </c>
      <c r="Q45" s="152">
        <f t="shared" si="7"/>
        <v>4.23912029775581</v>
      </c>
      <c r="R45" s="120">
        <f t="shared" si="8"/>
        <v>21.195601488779047</v>
      </c>
      <c r="S45" s="120">
        <f t="shared" si="14"/>
        <v>5</v>
      </c>
      <c r="T45" s="8"/>
      <c r="U45" s="24"/>
      <c r="V45" s="10"/>
      <c r="W45" s="25"/>
      <c r="X45" s="4"/>
      <c r="Z45" s="26"/>
      <c r="AA45" s="3"/>
      <c r="AB45" s="3"/>
      <c r="AC45" s="3"/>
    </row>
    <row r="46" spans="1:29" ht="12.75">
      <c r="A46" s="111" t="s">
        <v>49</v>
      </c>
      <c r="B46" s="120">
        <v>0</v>
      </c>
      <c r="C46" s="120">
        <v>0</v>
      </c>
      <c r="D46" s="120">
        <v>0</v>
      </c>
      <c r="E46" s="180">
        <v>0.08934</v>
      </c>
      <c r="F46" s="120">
        <v>0</v>
      </c>
      <c r="G46" s="120">
        <v>0</v>
      </c>
      <c r="H46" s="120">
        <v>0</v>
      </c>
      <c r="I46" s="120">
        <v>0</v>
      </c>
      <c r="J46" s="120">
        <v>1</v>
      </c>
      <c r="K46" s="119">
        <f t="shared" si="4"/>
        <v>0</v>
      </c>
      <c r="L46" s="236">
        <f t="shared" si="11"/>
        <v>0</v>
      </c>
      <c r="M46" s="299">
        <f t="shared" si="12"/>
        <v>0</v>
      </c>
      <c r="N46" s="299">
        <f t="shared" si="13"/>
        <v>11.193194537721066</v>
      </c>
      <c r="O46" s="152">
        <f t="shared" si="5"/>
        <v>0</v>
      </c>
      <c r="P46" s="152">
        <f t="shared" si="6"/>
        <v>0</v>
      </c>
      <c r="Q46" s="152">
        <f t="shared" si="7"/>
        <v>0</v>
      </c>
      <c r="R46" s="120">
        <f t="shared" si="8"/>
        <v>0</v>
      </c>
      <c r="S46" s="120">
        <f t="shared" si="14"/>
        <v>0</v>
      </c>
      <c r="T46" s="8"/>
      <c r="U46" s="24"/>
      <c r="V46" s="10"/>
      <c r="W46" s="25"/>
      <c r="X46" s="4"/>
      <c r="Z46" s="26"/>
      <c r="AA46" s="3"/>
      <c r="AB46" s="3"/>
      <c r="AC46" s="3"/>
    </row>
    <row r="47" spans="1:29" ht="12.75">
      <c r="A47" s="167" t="s">
        <v>51</v>
      </c>
      <c r="B47" s="120">
        <v>0</v>
      </c>
      <c r="C47" s="120">
        <v>1</v>
      </c>
      <c r="D47" s="120">
        <v>42</v>
      </c>
      <c r="E47" s="180">
        <v>0.317373</v>
      </c>
      <c r="F47" s="120">
        <v>2</v>
      </c>
      <c r="G47" s="120">
        <v>0</v>
      </c>
      <c r="H47" s="120">
        <v>0</v>
      </c>
      <c r="I47" s="120">
        <v>0</v>
      </c>
      <c r="J47" s="120">
        <v>2</v>
      </c>
      <c r="K47" s="119">
        <f t="shared" si="4"/>
        <v>42</v>
      </c>
      <c r="L47" s="236">
        <f t="shared" si="11"/>
        <v>3</v>
      </c>
      <c r="M47" s="299">
        <f t="shared" si="12"/>
        <v>0</v>
      </c>
      <c r="N47" s="299">
        <f t="shared" si="13"/>
        <v>6.301733291741893</v>
      </c>
      <c r="O47" s="152">
        <f t="shared" si="5"/>
        <v>3.1508666458709467</v>
      </c>
      <c r="P47" s="152">
        <f t="shared" si="6"/>
        <v>9.45259993761284</v>
      </c>
      <c r="Q47" s="152">
        <f t="shared" si="7"/>
        <v>3.1508666458709467</v>
      </c>
      <c r="R47" s="120">
        <f t="shared" si="8"/>
        <v>132.33639912657975</v>
      </c>
      <c r="S47" s="120">
        <f t="shared" si="14"/>
        <v>42</v>
      </c>
      <c r="T47" s="8"/>
      <c r="U47" s="24"/>
      <c r="V47" s="10"/>
      <c r="W47" s="25"/>
      <c r="X47" s="4"/>
      <c r="Z47" s="26"/>
      <c r="AA47" s="3"/>
      <c r="AB47" s="3"/>
      <c r="AC47" s="3"/>
    </row>
    <row r="48" spans="1:29" ht="12.75">
      <c r="A48" s="167" t="s">
        <v>52</v>
      </c>
      <c r="B48" s="120">
        <v>0</v>
      </c>
      <c r="C48" s="120">
        <v>4</v>
      </c>
      <c r="D48" s="120">
        <v>12</v>
      </c>
      <c r="E48" s="180">
        <v>0.09825</v>
      </c>
      <c r="F48" s="120">
        <v>0</v>
      </c>
      <c r="G48" s="120">
        <v>1</v>
      </c>
      <c r="H48" s="120">
        <v>0</v>
      </c>
      <c r="I48" s="120">
        <v>29</v>
      </c>
      <c r="J48" s="120">
        <v>2</v>
      </c>
      <c r="K48" s="119">
        <f t="shared" si="4"/>
        <v>41</v>
      </c>
      <c r="L48" s="236">
        <f t="shared" si="11"/>
        <v>5</v>
      </c>
      <c r="M48" s="299">
        <f t="shared" si="12"/>
        <v>0</v>
      </c>
      <c r="N48" s="299">
        <f t="shared" si="13"/>
        <v>20.356234096692113</v>
      </c>
      <c r="O48" s="152">
        <f t="shared" si="5"/>
        <v>40.712468193384225</v>
      </c>
      <c r="P48" s="152">
        <f t="shared" si="6"/>
        <v>50.89058524173028</v>
      </c>
      <c r="Q48" s="152">
        <f t="shared" si="7"/>
        <v>50.89058524173028</v>
      </c>
      <c r="R48" s="120">
        <f t="shared" si="8"/>
        <v>417.3027989821883</v>
      </c>
      <c r="S48" s="120">
        <f t="shared" si="14"/>
        <v>8.2</v>
      </c>
      <c r="T48" s="8"/>
      <c r="U48" s="24"/>
      <c r="V48" s="10"/>
      <c r="W48" s="25"/>
      <c r="X48" s="4"/>
      <c r="Z48" s="26"/>
      <c r="AA48" s="3"/>
      <c r="AB48" s="3"/>
      <c r="AC48" s="3"/>
    </row>
    <row r="49" spans="1:29" ht="12.75">
      <c r="A49" s="167" t="s">
        <v>68</v>
      </c>
      <c r="B49" s="120">
        <v>0</v>
      </c>
      <c r="C49" s="120">
        <v>0</v>
      </c>
      <c r="D49" s="120">
        <v>0</v>
      </c>
      <c r="E49" s="180">
        <v>0.000833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19">
        <f t="shared" si="4"/>
        <v>0</v>
      </c>
      <c r="L49" s="236">
        <f t="shared" si="11"/>
        <v>0</v>
      </c>
      <c r="M49" s="299">
        <f t="shared" si="12"/>
        <v>0</v>
      </c>
      <c r="N49" s="299">
        <f t="shared" si="13"/>
        <v>0</v>
      </c>
      <c r="O49" s="152">
        <f t="shared" si="5"/>
        <v>0</v>
      </c>
      <c r="P49" s="152">
        <f t="shared" si="6"/>
        <v>0</v>
      </c>
      <c r="Q49" s="152">
        <f t="shared" si="7"/>
        <v>0</v>
      </c>
      <c r="R49" s="120">
        <f t="shared" si="8"/>
        <v>0</v>
      </c>
      <c r="S49" s="120">
        <f t="shared" si="14"/>
        <v>0</v>
      </c>
      <c r="T49" s="8"/>
      <c r="U49" s="24"/>
      <c r="V49" s="10"/>
      <c r="W49" s="25"/>
      <c r="X49" s="4"/>
      <c r="Z49" s="26"/>
      <c r="AA49" s="3"/>
      <c r="AB49" s="3"/>
      <c r="AC49" s="3"/>
    </row>
    <row r="50" spans="1:29" ht="12.75">
      <c r="A50" s="168" t="s">
        <v>94</v>
      </c>
      <c r="B50" s="120">
        <v>0</v>
      </c>
      <c r="C50" s="120">
        <v>2</v>
      </c>
      <c r="D50" s="120">
        <v>12</v>
      </c>
      <c r="E50" s="180">
        <v>0.138393</v>
      </c>
      <c r="F50" s="120">
        <v>6</v>
      </c>
      <c r="G50" s="120">
        <v>0</v>
      </c>
      <c r="H50" s="120">
        <v>0</v>
      </c>
      <c r="I50" s="120">
        <v>0</v>
      </c>
      <c r="J50" s="120">
        <v>3</v>
      </c>
      <c r="K50" s="119">
        <f>D50+I50</f>
        <v>12</v>
      </c>
      <c r="L50" s="236">
        <f t="shared" si="11"/>
        <v>8</v>
      </c>
      <c r="M50" s="299">
        <f t="shared" si="12"/>
        <v>0</v>
      </c>
      <c r="N50" s="299">
        <f t="shared" si="13"/>
        <v>21.67739697817086</v>
      </c>
      <c r="O50" s="152">
        <f t="shared" si="5"/>
        <v>14.451597985447242</v>
      </c>
      <c r="P50" s="152">
        <f>IF(E50="",0,L50/E50)</f>
        <v>57.80639194178897</v>
      </c>
      <c r="Q50" s="152">
        <f t="shared" si="7"/>
        <v>14.451597985447242</v>
      </c>
      <c r="R50" s="120">
        <f t="shared" si="8"/>
        <v>86.70958791268345</v>
      </c>
      <c r="S50" s="120">
        <f t="shared" si="14"/>
        <v>6</v>
      </c>
      <c r="T50" s="8"/>
      <c r="U50" s="24"/>
      <c r="V50" s="10"/>
      <c r="W50" s="25"/>
      <c r="X50" s="4"/>
      <c r="Z50" s="26"/>
      <c r="AA50" s="3"/>
      <c r="AB50" s="3"/>
      <c r="AC50" s="3"/>
    </row>
    <row r="51" spans="1:29" ht="12.75">
      <c r="A51" s="167" t="s">
        <v>17</v>
      </c>
      <c r="B51" s="120">
        <v>0</v>
      </c>
      <c r="C51" s="120">
        <v>0</v>
      </c>
      <c r="D51" s="120">
        <v>0</v>
      </c>
      <c r="E51" s="180">
        <v>0.397247</v>
      </c>
      <c r="F51" s="120">
        <v>1</v>
      </c>
      <c r="G51" s="120">
        <v>0</v>
      </c>
      <c r="H51" s="120">
        <v>0</v>
      </c>
      <c r="I51" s="120">
        <v>0</v>
      </c>
      <c r="J51" s="120">
        <v>1</v>
      </c>
      <c r="K51" s="119">
        <f t="shared" si="4"/>
        <v>0</v>
      </c>
      <c r="L51" s="236">
        <f t="shared" si="11"/>
        <v>1</v>
      </c>
      <c r="M51" s="299">
        <f t="shared" si="12"/>
        <v>0</v>
      </c>
      <c r="N51" s="299">
        <f t="shared" si="13"/>
        <v>2.517325492703532</v>
      </c>
      <c r="O51" s="152">
        <f t="shared" si="5"/>
        <v>0</v>
      </c>
      <c r="P51" s="152">
        <f t="shared" si="6"/>
        <v>2.517325492703532</v>
      </c>
      <c r="Q51" s="152">
        <f t="shared" si="7"/>
        <v>0</v>
      </c>
      <c r="R51" s="120">
        <f t="shared" si="8"/>
        <v>0</v>
      </c>
      <c r="S51" s="120">
        <f t="shared" si="14"/>
        <v>0</v>
      </c>
      <c r="T51" s="8"/>
      <c r="U51" s="24"/>
      <c r="V51" s="10"/>
      <c r="W51" s="25"/>
      <c r="X51" s="4"/>
      <c r="Z51" s="26"/>
      <c r="AA51" s="3"/>
      <c r="AB51" s="3"/>
      <c r="AC51" s="3"/>
    </row>
    <row r="52" spans="1:29" ht="12.75">
      <c r="A52" s="167" t="s">
        <v>83</v>
      </c>
      <c r="B52" s="120">
        <v>0</v>
      </c>
      <c r="C52" s="120">
        <v>0</v>
      </c>
      <c r="D52" s="120">
        <v>0</v>
      </c>
      <c r="E52" s="180">
        <v>2E-06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19">
        <f t="shared" si="4"/>
        <v>0</v>
      </c>
      <c r="L52" s="236">
        <f t="shared" si="11"/>
        <v>1</v>
      </c>
      <c r="M52" s="299">
        <f t="shared" si="12"/>
        <v>0</v>
      </c>
      <c r="N52" s="299">
        <f t="shared" si="13"/>
        <v>0</v>
      </c>
      <c r="O52" s="152">
        <f t="shared" si="5"/>
        <v>0</v>
      </c>
      <c r="P52" s="152">
        <f t="shared" si="6"/>
        <v>500000</v>
      </c>
      <c r="Q52" s="152">
        <f t="shared" si="7"/>
        <v>0</v>
      </c>
      <c r="R52" s="120">
        <f t="shared" si="8"/>
        <v>0</v>
      </c>
      <c r="S52" s="120">
        <f t="shared" si="14"/>
        <v>0</v>
      </c>
      <c r="T52" s="8"/>
      <c r="U52" s="24"/>
      <c r="V52" s="10"/>
      <c r="W52" s="25"/>
      <c r="X52" s="4"/>
      <c r="Z52" s="26"/>
      <c r="AA52" s="3"/>
      <c r="AB52" s="3"/>
      <c r="AC52" s="3"/>
    </row>
    <row r="53" spans="1:24" ht="12.75">
      <c r="A53" s="111" t="s">
        <v>53</v>
      </c>
      <c r="B53" s="120">
        <v>0</v>
      </c>
      <c r="C53" s="120">
        <v>0</v>
      </c>
      <c r="D53" s="120">
        <v>0</v>
      </c>
      <c r="E53" s="180">
        <v>0.00192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19">
        <f t="shared" si="4"/>
        <v>0</v>
      </c>
      <c r="L53" s="236">
        <f t="shared" si="11"/>
        <v>0</v>
      </c>
      <c r="M53" s="299">
        <f t="shared" si="12"/>
        <v>0</v>
      </c>
      <c r="N53" s="299">
        <f t="shared" si="13"/>
        <v>0</v>
      </c>
      <c r="O53" s="152">
        <f t="shared" si="5"/>
        <v>0</v>
      </c>
      <c r="P53" s="152">
        <f t="shared" si="6"/>
        <v>0</v>
      </c>
      <c r="Q53" s="152">
        <f t="shared" si="7"/>
        <v>0</v>
      </c>
      <c r="R53" s="120">
        <f t="shared" si="8"/>
        <v>0</v>
      </c>
      <c r="S53" s="120">
        <f t="shared" si="14"/>
        <v>0</v>
      </c>
      <c r="W53" s="25"/>
      <c r="X53" s="4"/>
    </row>
    <row r="54" spans="1:24" ht="12.75">
      <c r="A54" s="113" t="s">
        <v>54</v>
      </c>
      <c r="B54" s="120">
        <v>1</v>
      </c>
      <c r="C54" s="120">
        <v>1</v>
      </c>
      <c r="D54" s="120">
        <v>9</v>
      </c>
      <c r="E54" s="180">
        <v>1.565363</v>
      </c>
      <c r="F54" s="120">
        <v>3</v>
      </c>
      <c r="G54" s="120">
        <v>1</v>
      </c>
      <c r="H54" s="120">
        <v>4</v>
      </c>
      <c r="I54" s="120">
        <v>0</v>
      </c>
      <c r="J54" s="120">
        <v>15</v>
      </c>
      <c r="K54" s="119">
        <f t="shared" si="4"/>
        <v>9</v>
      </c>
      <c r="L54" s="236">
        <f t="shared" si="11"/>
        <v>5</v>
      </c>
      <c r="M54" s="299">
        <f t="shared" si="12"/>
        <v>0.6388294600038458</v>
      </c>
      <c r="N54" s="299">
        <f t="shared" si="13"/>
        <v>9.582441900057686</v>
      </c>
      <c r="O54" s="152">
        <f t="shared" si="5"/>
        <v>0.6388294600038458</v>
      </c>
      <c r="P54" s="152">
        <f t="shared" si="6"/>
        <v>3.1941473000192286</v>
      </c>
      <c r="Q54" s="152">
        <f t="shared" si="7"/>
        <v>1.2776589200076915</v>
      </c>
      <c r="R54" s="120">
        <f t="shared" si="8"/>
        <v>8.304782980049994</v>
      </c>
      <c r="S54" s="120">
        <f t="shared" si="14"/>
        <v>6.5</v>
      </c>
      <c r="W54" s="25"/>
      <c r="X54" s="4"/>
    </row>
    <row r="55" spans="1:24" s="6" customFormat="1" ht="12.75">
      <c r="A55" s="168" t="s">
        <v>82</v>
      </c>
      <c r="B55" s="120">
        <v>0</v>
      </c>
      <c r="C55" s="120">
        <v>0</v>
      </c>
      <c r="D55" s="120">
        <v>0</v>
      </c>
      <c r="E55" s="180">
        <v>0.014838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19">
        <f t="shared" si="4"/>
        <v>0</v>
      </c>
      <c r="L55" s="236">
        <f t="shared" si="11"/>
        <v>0</v>
      </c>
      <c r="M55" s="299">
        <f t="shared" si="12"/>
        <v>0</v>
      </c>
      <c r="N55" s="299">
        <f t="shared" si="13"/>
        <v>0</v>
      </c>
      <c r="O55" s="152">
        <f t="shared" si="5"/>
        <v>0</v>
      </c>
      <c r="P55" s="152">
        <f t="shared" si="6"/>
        <v>0</v>
      </c>
      <c r="Q55" s="152">
        <f t="shared" si="7"/>
        <v>0</v>
      </c>
      <c r="R55" s="120">
        <f t="shared" si="8"/>
        <v>0</v>
      </c>
      <c r="S55" s="120">
        <f t="shared" si="14"/>
        <v>0</v>
      </c>
      <c r="W55" s="4"/>
      <c r="X55" s="4"/>
    </row>
    <row r="56" spans="1:19" ht="12.75">
      <c r="A56" s="167" t="s">
        <v>95</v>
      </c>
      <c r="B56" s="120">
        <v>0</v>
      </c>
      <c r="C56" s="120">
        <v>0</v>
      </c>
      <c r="D56" s="120">
        <v>0</v>
      </c>
      <c r="E56" s="180">
        <v>0.039888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19">
        <f t="shared" si="4"/>
        <v>0</v>
      </c>
      <c r="L56" s="236">
        <f t="shared" si="11"/>
        <v>0</v>
      </c>
      <c r="M56" s="299">
        <f t="shared" si="12"/>
        <v>0</v>
      </c>
      <c r="N56" s="299">
        <f t="shared" si="13"/>
        <v>0</v>
      </c>
      <c r="O56" s="152">
        <f t="shared" si="5"/>
        <v>0</v>
      </c>
      <c r="P56" s="152">
        <f t="shared" si="6"/>
        <v>0</v>
      </c>
      <c r="Q56" s="152">
        <f t="shared" si="7"/>
        <v>0</v>
      </c>
      <c r="R56" s="120">
        <f t="shared" si="8"/>
        <v>0</v>
      </c>
      <c r="S56" s="120">
        <f t="shared" si="14"/>
        <v>0</v>
      </c>
    </row>
    <row r="57" spans="1:19" ht="12.75">
      <c r="A57" s="113" t="s">
        <v>20</v>
      </c>
      <c r="B57" s="120">
        <v>0</v>
      </c>
      <c r="C57" s="120">
        <v>1</v>
      </c>
      <c r="D57" s="120">
        <v>26</v>
      </c>
      <c r="E57" s="180">
        <v>0.192461</v>
      </c>
      <c r="F57" s="120">
        <v>2</v>
      </c>
      <c r="G57" s="120">
        <v>1</v>
      </c>
      <c r="H57" s="120">
        <v>10</v>
      </c>
      <c r="I57" s="120">
        <v>0</v>
      </c>
      <c r="J57" s="120">
        <v>2</v>
      </c>
      <c r="K57" s="119">
        <f t="shared" si="4"/>
        <v>26</v>
      </c>
      <c r="L57" s="236">
        <f t="shared" si="11"/>
        <v>4</v>
      </c>
      <c r="M57" s="299">
        <f t="shared" si="12"/>
        <v>0</v>
      </c>
      <c r="N57" s="299">
        <f t="shared" si="13"/>
        <v>10.391715724224648</v>
      </c>
      <c r="O57" s="152">
        <f t="shared" si="5"/>
        <v>5.195857862112324</v>
      </c>
      <c r="P57" s="152">
        <f t="shared" si="6"/>
        <v>20.783431448449296</v>
      </c>
      <c r="Q57" s="152">
        <f t="shared" si="7"/>
        <v>10.391715724224648</v>
      </c>
      <c r="R57" s="120">
        <f t="shared" si="8"/>
        <v>187.05088303604367</v>
      </c>
      <c r="S57" s="120">
        <f t="shared" si="14"/>
        <v>18</v>
      </c>
    </row>
    <row r="58" spans="1:19" ht="12.75">
      <c r="A58" s="167" t="s">
        <v>62</v>
      </c>
      <c r="B58" s="120">
        <v>0</v>
      </c>
      <c r="C58" s="120">
        <v>0</v>
      </c>
      <c r="D58" s="120">
        <v>0</v>
      </c>
      <c r="E58" s="180">
        <v>0.019698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19">
        <f t="shared" si="4"/>
        <v>0</v>
      </c>
      <c r="L58" s="236">
        <f t="shared" si="11"/>
        <v>0</v>
      </c>
      <c r="M58" s="299">
        <f t="shared" si="12"/>
        <v>0</v>
      </c>
      <c r="N58" s="299">
        <f t="shared" si="13"/>
        <v>0</v>
      </c>
      <c r="O58" s="152">
        <f t="shared" si="5"/>
        <v>0</v>
      </c>
      <c r="P58" s="152">
        <f t="shared" si="6"/>
        <v>0</v>
      </c>
      <c r="Q58" s="152">
        <f t="shared" si="7"/>
        <v>0</v>
      </c>
      <c r="R58" s="120">
        <f t="shared" si="8"/>
        <v>0</v>
      </c>
      <c r="S58" s="120">
        <f t="shared" si="14"/>
        <v>0</v>
      </c>
    </row>
    <row r="59" spans="1:19" ht="12.75">
      <c r="A59" s="167" t="s">
        <v>63</v>
      </c>
      <c r="B59" s="120">
        <v>0</v>
      </c>
      <c r="C59" s="120">
        <v>0</v>
      </c>
      <c r="D59" s="120">
        <v>0</v>
      </c>
      <c r="E59" s="180">
        <v>0.369253</v>
      </c>
      <c r="F59" s="120">
        <v>4</v>
      </c>
      <c r="G59" s="120">
        <v>0</v>
      </c>
      <c r="H59" s="120">
        <v>0</v>
      </c>
      <c r="I59" s="120">
        <v>0</v>
      </c>
      <c r="J59" s="120">
        <v>4</v>
      </c>
      <c r="K59" s="119">
        <f t="shared" si="4"/>
        <v>0</v>
      </c>
      <c r="L59" s="236">
        <f t="shared" si="11"/>
        <v>4</v>
      </c>
      <c r="M59" s="299">
        <f t="shared" si="12"/>
        <v>0</v>
      </c>
      <c r="N59" s="299">
        <f t="shared" si="13"/>
        <v>10.832681115657827</v>
      </c>
      <c r="O59" s="152">
        <f t="shared" si="5"/>
        <v>0</v>
      </c>
      <c r="P59" s="152">
        <f t="shared" si="6"/>
        <v>10.832681115657827</v>
      </c>
      <c r="Q59" s="152">
        <f t="shared" si="7"/>
        <v>0</v>
      </c>
      <c r="R59" s="120">
        <f t="shared" si="8"/>
        <v>0</v>
      </c>
      <c r="S59" s="120">
        <f t="shared" si="14"/>
        <v>0</v>
      </c>
    </row>
    <row r="60" spans="1:19" ht="12.75">
      <c r="A60" s="113" t="s">
        <v>96</v>
      </c>
      <c r="B60" s="120">
        <v>0</v>
      </c>
      <c r="C60" s="120">
        <v>0</v>
      </c>
      <c r="D60" s="120">
        <v>0</v>
      </c>
      <c r="E60" s="180">
        <v>0.021725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19">
        <f t="shared" si="4"/>
        <v>0</v>
      </c>
      <c r="L60" s="236">
        <f t="shared" si="11"/>
        <v>0</v>
      </c>
      <c r="M60" s="299">
        <f t="shared" si="12"/>
        <v>0</v>
      </c>
      <c r="N60" s="299">
        <f t="shared" si="13"/>
        <v>0</v>
      </c>
      <c r="O60" s="152">
        <f t="shared" si="5"/>
        <v>0</v>
      </c>
      <c r="P60" s="152">
        <f t="shared" si="6"/>
        <v>0</v>
      </c>
      <c r="Q60" s="152">
        <f t="shared" si="7"/>
        <v>0</v>
      </c>
      <c r="R60" s="120">
        <f t="shared" si="8"/>
        <v>0</v>
      </c>
      <c r="S60" s="120">
        <f t="shared" si="14"/>
        <v>0</v>
      </c>
    </row>
    <row r="61" spans="1:19" ht="12.75">
      <c r="A61" s="111" t="s">
        <v>8</v>
      </c>
      <c r="B61" s="120">
        <v>0</v>
      </c>
      <c r="C61" s="120">
        <v>0</v>
      </c>
      <c r="D61" s="120">
        <v>0</v>
      </c>
      <c r="E61" s="180">
        <v>4.011859</v>
      </c>
      <c r="F61" s="120">
        <v>2</v>
      </c>
      <c r="G61" s="120">
        <v>0</v>
      </c>
      <c r="H61" s="120">
        <v>0</v>
      </c>
      <c r="I61" s="120">
        <v>0</v>
      </c>
      <c r="J61" s="120">
        <v>37</v>
      </c>
      <c r="K61" s="119">
        <f t="shared" si="4"/>
        <v>0</v>
      </c>
      <c r="L61" s="236">
        <f t="shared" si="11"/>
        <v>2</v>
      </c>
      <c r="M61" s="299">
        <f t="shared" si="12"/>
        <v>0</v>
      </c>
      <c r="N61" s="299">
        <f t="shared" si="13"/>
        <v>9.22265712728189</v>
      </c>
      <c r="O61" s="152">
        <f t="shared" si="5"/>
        <v>0</v>
      </c>
      <c r="P61" s="152">
        <f t="shared" si="6"/>
        <v>0.4985220068801022</v>
      </c>
      <c r="Q61" s="152">
        <f t="shared" si="7"/>
        <v>0</v>
      </c>
      <c r="R61" s="120">
        <f t="shared" si="8"/>
        <v>0</v>
      </c>
      <c r="S61" s="120">
        <f t="shared" si="14"/>
        <v>0</v>
      </c>
    </row>
    <row r="62" spans="1:19" ht="12.75">
      <c r="A62" s="167" t="s">
        <v>56</v>
      </c>
      <c r="B62" s="120">
        <v>0</v>
      </c>
      <c r="C62" s="120">
        <v>0</v>
      </c>
      <c r="D62" s="120">
        <v>0</v>
      </c>
      <c r="E62" s="180">
        <v>0.015192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19">
        <f t="shared" si="4"/>
        <v>0</v>
      </c>
      <c r="L62" s="236">
        <f t="shared" si="11"/>
        <v>0</v>
      </c>
      <c r="M62" s="299">
        <f t="shared" si="12"/>
        <v>0</v>
      </c>
      <c r="N62" s="299">
        <f t="shared" si="13"/>
        <v>0</v>
      </c>
      <c r="O62" s="152">
        <f t="shared" si="5"/>
        <v>0</v>
      </c>
      <c r="P62" s="152">
        <f t="shared" si="6"/>
        <v>0</v>
      </c>
      <c r="Q62" s="152">
        <f t="shared" si="7"/>
        <v>0</v>
      </c>
      <c r="R62" s="120">
        <f t="shared" si="8"/>
        <v>0</v>
      </c>
      <c r="S62" s="120">
        <f t="shared" si="14"/>
        <v>0</v>
      </c>
    </row>
    <row r="63" spans="1:19" ht="12.75">
      <c r="A63" s="113" t="s">
        <v>14</v>
      </c>
      <c r="B63" s="120">
        <v>0</v>
      </c>
      <c r="C63" s="120">
        <v>0</v>
      </c>
      <c r="D63" s="120">
        <v>0</v>
      </c>
      <c r="E63" s="180">
        <v>0.00363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19">
        <f>D63+I63</f>
        <v>0</v>
      </c>
      <c r="L63" s="236">
        <f t="shared" si="11"/>
        <v>0</v>
      </c>
      <c r="M63" s="299">
        <f t="shared" si="12"/>
        <v>0</v>
      </c>
      <c r="N63" s="299">
        <f t="shared" si="13"/>
        <v>0</v>
      </c>
      <c r="O63" s="152">
        <f t="shared" si="5"/>
        <v>0</v>
      </c>
      <c r="P63" s="152">
        <f>IF(E63="",0,L63/E63)</f>
        <v>0</v>
      </c>
      <c r="Q63" s="152">
        <f t="shared" si="7"/>
        <v>0</v>
      </c>
      <c r="R63" s="120">
        <f t="shared" si="8"/>
        <v>0</v>
      </c>
      <c r="S63" s="120">
        <f t="shared" si="14"/>
        <v>0</v>
      </c>
    </row>
    <row r="64" spans="1:19" ht="12.75">
      <c r="A64" s="113" t="s">
        <v>57</v>
      </c>
      <c r="B64" s="120">
        <v>0</v>
      </c>
      <c r="C64" s="120">
        <v>2</v>
      </c>
      <c r="D64" s="120">
        <v>4</v>
      </c>
      <c r="E64" s="180">
        <v>0.021798</v>
      </c>
      <c r="F64" s="120">
        <v>4</v>
      </c>
      <c r="G64" s="120">
        <v>0</v>
      </c>
      <c r="H64" s="120">
        <v>0</v>
      </c>
      <c r="I64" s="120">
        <v>0</v>
      </c>
      <c r="J64" s="120">
        <v>1</v>
      </c>
      <c r="K64" s="119">
        <f>D64+I64</f>
        <v>4</v>
      </c>
      <c r="L64" s="332">
        <f t="shared" si="11"/>
        <v>6</v>
      </c>
      <c r="M64" s="300">
        <f t="shared" si="12"/>
        <v>0</v>
      </c>
      <c r="N64" s="300">
        <f t="shared" si="13"/>
        <v>45.875768419121016</v>
      </c>
      <c r="O64" s="152">
        <f t="shared" si="5"/>
        <v>91.75153683824203</v>
      </c>
      <c r="P64" s="152">
        <f>IF(E64="",0,L64/E64)</f>
        <v>275.2546105147261</v>
      </c>
      <c r="Q64" s="152">
        <f t="shared" si="7"/>
        <v>91.75153683824203</v>
      </c>
      <c r="R64" s="120">
        <f t="shared" si="8"/>
        <v>183.50307367648406</v>
      </c>
      <c r="S64" s="120">
        <f t="shared" si="14"/>
        <v>2</v>
      </c>
    </row>
    <row r="65" spans="1:19" ht="12.75">
      <c r="A65" s="113"/>
      <c r="B65" s="120"/>
      <c r="C65" s="120"/>
      <c r="D65" s="120"/>
      <c r="E65" s="180"/>
      <c r="F65" s="120"/>
      <c r="G65" s="120"/>
      <c r="H65" s="120"/>
      <c r="I65" s="120"/>
      <c r="J65" s="120"/>
      <c r="K65" s="119"/>
      <c r="L65" s="332"/>
      <c r="M65" s="300"/>
      <c r="N65" s="300"/>
      <c r="O65" s="152"/>
      <c r="P65" s="152"/>
      <c r="Q65" s="152"/>
      <c r="R65" s="120"/>
      <c r="S65" s="120"/>
    </row>
    <row r="66" spans="1:19" ht="12.75">
      <c r="A66" s="274" t="s">
        <v>24</v>
      </c>
      <c r="B66" s="275">
        <f aca="true" t="shared" si="15" ref="B66:J66">SUM(B6:B65)</f>
        <v>2</v>
      </c>
      <c r="C66" s="275">
        <f t="shared" si="15"/>
        <v>24</v>
      </c>
      <c r="D66" s="275">
        <f t="shared" si="15"/>
        <v>288</v>
      </c>
      <c r="E66" s="279">
        <f t="shared" si="15"/>
        <v>13.748262999999998</v>
      </c>
      <c r="F66" s="275">
        <f t="shared" si="15"/>
        <v>76</v>
      </c>
      <c r="G66" s="275">
        <f t="shared" si="15"/>
        <v>37</v>
      </c>
      <c r="H66" s="275">
        <f t="shared" si="15"/>
        <v>693</v>
      </c>
      <c r="I66" s="275">
        <f t="shared" si="15"/>
        <v>85</v>
      </c>
      <c r="J66" s="275">
        <f t="shared" si="15"/>
        <v>137</v>
      </c>
      <c r="K66" s="275">
        <f>D66+I66</f>
        <v>373</v>
      </c>
      <c r="L66" s="278">
        <f>C66+G66+F66</f>
        <v>137</v>
      </c>
      <c r="M66" s="301">
        <f>IF(B66="",0,B66/E66)</f>
        <v>0.14547292265211978</v>
      </c>
      <c r="N66" s="301">
        <f>IF(J66="",0,J66/E66)</f>
        <v>9.964895201670204</v>
      </c>
      <c r="O66" s="276">
        <f>IF(E66=0,"",C66/E66)</f>
        <v>1.7456750718254375</v>
      </c>
      <c r="P66" s="277">
        <f>IF(E66="",0,L66/E66)</f>
        <v>9.964895201670204</v>
      </c>
      <c r="Q66" s="276">
        <f>IF(E66="",0,(C66+G66)/E66)</f>
        <v>4.436924140889653</v>
      </c>
      <c r="R66" s="275">
        <f t="shared" si="8"/>
        <v>77.53706777357985</v>
      </c>
      <c r="S66" s="275">
        <f>IF((C66+G66)=0,0,(K66+H66)/(C66+G66))</f>
        <v>17.475409836065573</v>
      </c>
    </row>
    <row r="67" spans="1:19" ht="12.75">
      <c r="A67" s="114"/>
      <c r="B67" s="118"/>
      <c r="C67" s="118"/>
      <c r="D67" s="118"/>
      <c r="E67" s="217"/>
      <c r="F67" s="118"/>
      <c r="G67" s="118"/>
      <c r="H67" s="118"/>
      <c r="I67" s="118"/>
      <c r="J67" s="118"/>
      <c r="K67" s="119"/>
      <c r="L67" s="332"/>
      <c r="M67" s="300"/>
      <c r="N67" s="300"/>
      <c r="O67" s="124"/>
      <c r="P67" s="152"/>
      <c r="Q67" s="124"/>
      <c r="R67" s="118"/>
      <c r="S67" s="118"/>
    </row>
    <row r="68" spans="1:19" ht="12.75">
      <c r="A68" s="115" t="s">
        <v>25</v>
      </c>
      <c r="B68" s="120"/>
      <c r="C68" s="120"/>
      <c r="D68" s="120"/>
      <c r="E68" s="180"/>
      <c r="F68" s="120"/>
      <c r="G68" s="120"/>
      <c r="H68" s="120"/>
      <c r="I68" s="120"/>
      <c r="J68" s="119"/>
      <c r="K68" s="119"/>
      <c r="L68" s="332"/>
      <c r="M68" s="300"/>
      <c r="N68" s="300"/>
      <c r="O68" s="152"/>
      <c r="P68" s="152"/>
      <c r="Q68" s="152"/>
      <c r="R68" s="120"/>
      <c r="S68" s="120"/>
    </row>
    <row r="69" spans="1:19" ht="12.75">
      <c r="A69" s="167" t="s">
        <v>48</v>
      </c>
      <c r="B69" s="120">
        <v>0</v>
      </c>
      <c r="C69" s="120">
        <v>0</v>
      </c>
      <c r="D69" s="120">
        <v>0</v>
      </c>
      <c r="E69" s="180">
        <v>2.477778</v>
      </c>
      <c r="F69" s="120">
        <v>12</v>
      </c>
      <c r="G69" s="120">
        <v>29</v>
      </c>
      <c r="H69" s="120">
        <v>541</v>
      </c>
      <c r="I69" s="120">
        <v>0</v>
      </c>
      <c r="J69" s="120">
        <v>0</v>
      </c>
      <c r="K69" s="119">
        <f>D69+I69</f>
        <v>0</v>
      </c>
      <c r="L69" s="236">
        <f>C69+G69+F69</f>
        <v>41</v>
      </c>
      <c r="M69" s="299">
        <f>IF(B69="",0,B69/E69)</f>
        <v>0</v>
      </c>
      <c r="N69" s="299">
        <f>IF(J69="",0,J69/E69)</f>
        <v>0</v>
      </c>
      <c r="O69" s="152">
        <f>IF(E69="",0,C69/E69)</f>
        <v>0</v>
      </c>
      <c r="P69" s="152">
        <f>IF(E69="",0,L69/E69)</f>
        <v>16.54708371775034</v>
      </c>
      <c r="Q69" s="152">
        <f>IF(E69="",0,(C69+G69)/E69)</f>
        <v>11.704034824750241</v>
      </c>
      <c r="R69" s="120">
        <f>IF(E69="",0,(K69+H69)/E69)</f>
        <v>218.34078759275448</v>
      </c>
      <c r="S69" s="120">
        <f>IF((C69+G69)=0,0,(K69+H69)/(C69+G69))</f>
        <v>18.655172413793103</v>
      </c>
    </row>
    <row r="70" spans="1:19" ht="12.75">
      <c r="A70" s="249" t="s">
        <v>50</v>
      </c>
      <c r="B70" s="123">
        <v>0</v>
      </c>
      <c r="C70" s="123">
        <v>0</v>
      </c>
      <c r="D70" s="123">
        <v>0</v>
      </c>
      <c r="E70" s="179">
        <v>0.791031</v>
      </c>
      <c r="F70" s="123">
        <v>7</v>
      </c>
      <c r="G70" s="123">
        <v>14</v>
      </c>
      <c r="H70" s="123">
        <v>648</v>
      </c>
      <c r="I70" s="123">
        <v>0</v>
      </c>
      <c r="J70" s="123">
        <v>0</v>
      </c>
      <c r="K70" s="122">
        <f>D70+I70</f>
        <v>0</v>
      </c>
      <c r="L70" s="235">
        <f>C70+G70+F70</f>
        <v>21</v>
      </c>
      <c r="M70" s="302">
        <f>IF(B70="",0,B70/E70)</f>
        <v>0</v>
      </c>
      <c r="N70" s="302">
        <f>IF(J70="",0,J70/E70)</f>
        <v>0</v>
      </c>
      <c r="O70" s="154">
        <f>IF(E70="",0,C70/E70)</f>
        <v>0</v>
      </c>
      <c r="P70" s="154">
        <f>IF(E70="",0,L70/E70)</f>
        <v>26.547632140838978</v>
      </c>
      <c r="Q70" s="154">
        <f>IF(E70="",0,(C70+G70)/E70)</f>
        <v>17.698421427225988</v>
      </c>
      <c r="R70" s="123">
        <f>IF(E70="",0,(K70+H70)/E70)</f>
        <v>819.1840774887456</v>
      </c>
      <c r="S70" s="123">
        <f>IF((C70+G70)=0,0,(K70+H70)/(C70+G70))</f>
        <v>46.285714285714285</v>
      </c>
    </row>
    <row r="71" spans="1:19" ht="12.75">
      <c r="A71" s="113"/>
      <c r="B71" s="120"/>
      <c r="C71" s="120"/>
      <c r="D71" s="120"/>
      <c r="E71" s="180"/>
      <c r="F71" s="120"/>
      <c r="G71" s="120"/>
      <c r="H71" s="120"/>
      <c r="I71" s="120"/>
      <c r="J71" s="119"/>
      <c r="K71" s="119"/>
      <c r="L71" s="332"/>
      <c r="M71" s="300"/>
      <c r="N71" s="300"/>
      <c r="O71" s="152"/>
      <c r="P71" s="152"/>
      <c r="Q71" s="152"/>
      <c r="R71" s="120"/>
      <c r="S71" s="120"/>
    </row>
    <row r="72" spans="1:29" s="16" customFormat="1" ht="12.75">
      <c r="A72" s="274" t="s">
        <v>27</v>
      </c>
      <c r="B72" s="289">
        <f>SUM(B69:B70)</f>
        <v>0</v>
      </c>
      <c r="C72" s="289">
        <f>SUM(C69:C70)</f>
        <v>0</v>
      </c>
      <c r="D72" s="289">
        <f aca="true" t="shared" si="16" ref="D72:J72">SUM(D69:D70)</f>
        <v>0</v>
      </c>
      <c r="E72" s="292">
        <f t="shared" si="16"/>
        <v>3.268809</v>
      </c>
      <c r="F72" s="289">
        <f t="shared" si="16"/>
        <v>19</v>
      </c>
      <c r="G72" s="289">
        <f t="shared" si="16"/>
        <v>43</v>
      </c>
      <c r="H72" s="289">
        <f t="shared" si="16"/>
        <v>1189</v>
      </c>
      <c r="I72" s="289">
        <f t="shared" si="16"/>
        <v>0</v>
      </c>
      <c r="J72" s="289">
        <f t="shared" si="16"/>
        <v>0</v>
      </c>
      <c r="K72" s="275">
        <f>D72+I72</f>
        <v>0</v>
      </c>
      <c r="L72" s="333">
        <f>C72+G72+F72</f>
        <v>62</v>
      </c>
      <c r="M72" s="303">
        <f>IF(B72="",0,B72/E72)</f>
        <v>0</v>
      </c>
      <c r="N72" s="303">
        <f>IF(J72="",0,J72/E72)</f>
        <v>0</v>
      </c>
      <c r="O72" s="277">
        <f>IF(E72=0,"",C72/E72)</f>
        <v>0</v>
      </c>
      <c r="P72" s="277">
        <f>IF(E72="",0,L72/E72)</f>
        <v>18.967152868215916</v>
      </c>
      <c r="Q72" s="277">
        <f>IF(E72="",0,(C72+G72)/E72)</f>
        <v>13.154638279569102</v>
      </c>
      <c r="R72" s="289">
        <f>IF(E72="",0,(K72+H72)/E72)</f>
        <v>363.74104452110845</v>
      </c>
      <c r="S72" s="289">
        <f>IF((C72+G72)=0,0,(K72+H72)/(C72+G72))</f>
        <v>27.651162790697676</v>
      </c>
      <c r="T72" s="281"/>
      <c r="U72" s="290"/>
      <c r="V72" s="283"/>
      <c r="W72" s="284"/>
      <c r="X72" s="285"/>
      <c r="Z72" s="287"/>
      <c r="AA72" s="291"/>
      <c r="AB72" s="291"/>
      <c r="AC72" s="291"/>
    </row>
    <row r="73" spans="1:19" ht="12.75">
      <c r="A73" s="166"/>
      <c r="B73" s="120"/>
      <c r="C73" s="120"/>
      <c r="D73" s="120"/>
      <c r="E73" s="293"/>
      <c r="F73" s="120"/>
      <c r="G73" s="120"/>
      <c r="H73" s="120"/>
      <c r="I73" s="120"/>
      <c r="J73" s="119"/>
      <c r="K73" s="119"/>
      <c r="L73" s="332"/>
      <c r="M73" s="300"/>
      <c r="N73" s="300"/>
      <c r="O73" s="152"/>
      <c r="P73" s="152"/>
      <c r="Q73" s="152"/>
      <c r="R73" s="120"/>
      <c r="S73" s="120"/>
    </row>
    <row r="74" spans="1:19" ht="13.5" thickBot="1">
      <c r="A74" s="127" t="s">
        <v>72</v>
      </c>
      <c r="B74" s="125">
        <f>SUM(B66,B72)</f>
        <v>2</v>
      </c>
      <c r="C74" s="125">
        <f>SUM(C66,C72)</f>
        <v>24</v>
      </c>
      <c r="D74" s="125">
        <f aca="true" t="shared" si="17" ref="D74:J74">SUM(D66,D72)</f>
        <v>288</v>
      </c>
      <c r="E74" s="218">
        <f t="shared" si="17"/>
        <v>17.017072</v>
      </c>
      <c r="F74" s="125">
        <f t="shared" si="17"/>
        <v>95</v>
      </c>
      <c r="G74" s="125">
        <f t="shared" si="17"/>
        <v>80</v>
      </c>
      <c r="H74" s="125">
        <f t="shared" si="17"/>
        <v>1882</v>
      </c>
      <c r="I74" s="125">
        <f t="shared" si="17"/>
        <v>85</v>
      </c>
      <c r="J74" s="125">
        <f t="shared" si="17"/>
        <v>137</v>
      </c>
      <c r="K74" s="125">
        <f>D74+I74</f>
        <v>373</v>
      </c>
      <c r="L74" s="237">
        <f>C74+G74+F74</f>
        <v>199</v>
      </c>
      <c r="M74" s="304">
        <f>IF(B74="",0,B74/E74)</f>
        <v>0.11752903202148995</v>
      </c>
      <c r="N74" s="304">
        <f>IF(J74="",0,J74/E74)</f>
        <v>8.050738693472063</v>
      </c>
      <c r="O74" s="126">
        <f>IF(E74=0,0,C74/E74)</f>
        <v>1.4103483842578795</v>
      </c>
      <c r="P74" s="126">
        <f>IF(E74="",0,L74/E74)</f>
        <v>11.69413868613825</v>
      </c>
      <c r="Q74" s="126">
        <f>IF(E74="",0,(C74+G74)/E74)</f>
        <v>6.111509665117477</v>
      </c>
      <c r="R74" s="125">
        <f>IF(E74="",0,(K74+H74)/E74)</f>
        <v>132.51398360422994</v>
      </c>
      <c r="S74" s="125">
        <f>IF((C74+G74)=0,0,(K74+H74)/(C74+G74))</f>
        <v>21.682692307692307</v>
      </c>
    </row>
    <row r="75" spans="1:19" ht="12.75">
      <c r="A75" s="115"/>
      <c r="B75" s="118"/>
      <c r="C75" s="118"/>
      <c r="D75" s="118"/>
      <c r="E75" s="131"/>
      <c r="F75" s="118"/>
      <c r="G75" s="118"/>
      <c r="H75" s="118"/>
      <c r="I75" s="118"/>
      <c r="J75" s="118"/>
      <c r="K75" s="118"/>
      <c r="L75" s="248"/>
      <c r="M75" s="296"/>
      <c r="N75" s="296"/>
      <c r="O75" s="170"/>
      <c r="P75" s="124"/>
      <c r="Q75" s="152"/>
      <c r="R75" s="120"/>
      <c r="S75" s="120"/>
    </row>
    <row r="76" spans="1:19" ht="12.75">
      <c r="A76" s="112" t="s">
        <v>32</v>
      </c>
      <c r="B76" s="117">
        <v>0</v>
      </c>
      <c r="C76" s="117">
        <v>3</v>
      </c>
      <c r="D76" s="117">
        <v>15</v>
      </c>
      <c r="E76" s="197">
        <v>0.22065200000000001</v>
      </c>
      <c r="F76" s="117">
        <v>3</v>
      </c>
      <c r="G76" s="117">
        <v>0</v>
      </c>
      <c r="H76" s="117">
        <v>0</v>
      </c>
      <c r="I76" s="117">
        <v>0</v>
      </c>
      <c r="J76" s="116">
        <v>4</v>
      </c>
      <c r="K76" s="116">
        <f>D76+I76</f>
        <v>15</v>
      </c>
      <c r="L76" s="334">
        <f>C76+G76+F76</f>
        <v>6</v>
      </c>
      <c r="M76" s="305">
        <f>IF(B76="",0,B76/E76)</f>
        <v>0</v>
      </c>
      <c r="N76" s="305">
        <f>IF(J76="",0,J76/E76)</f>
        <v>18.12809310588619</v>
      </c>
      <c r="O76" s="151">
        <f>IF(E76="",0,C76/E76)</f>
        <v>13.596069829414644</v>
      </c>
      <c r="P76" s="151">
        <f>IF(E76="",0,L76/E76)</f>
        <v>27.192139658829287</v>
      </c>
      <c r="Q76" s="151">
        <f>IF(E76="",0,(C76+G76)/E76)</f>
        <v>13.596069829414644</v>
      </c>
      <c r="R76" s="117">
        <f>IF(E76="",0,(K76+H76)/E76)</f>
        <v>67.98034914707321</v>
      </c>
      <c r="S76" s="117">
        <f>IF((C76+G76)=0,0,(K76+H76)/(C76+G76))</f>
        <v>5</v>
      </c>
    </row>
    <row r="77" spans="1:10" ht="12.75">
      <c r="A77" s="23"/>
      <c r="B77" s="50"/>
      <c r="C77" s="50"/>
      <c r="D77" s="50"/>
      <c r="E77" s="205"/>
      <c r="F77" s="50"/>
      <c r="G77" s="50"/>
      <c r="H77" s="50"/>
      <c r="I77" s="50"/>
      <c r="J77" s="50"/>
    </row>
    <row r="78" spans="2:10" ht="12.75">
      <c r="B78" s="50"/>
      <c r="C78" s="50"/>
      <c r="D78" s="50"/>
      <c r="E78" s="205"/>
      <c r="F78" s="50"/>
      <c r="G78" s="50"/>
      <c r="H78" s="50"/>
      <c r="I78" s="50"/>
      <c r="J78" s="50"/>
    </row>
    <row r="79" spans="1:19" ht="12.75">
      <c r="A79" s="5"/>
      <c r="B79" s="12"/>
      <c r="C79" s="12"/>
      <c r="D79" s="12"/>
      <c r="E79" s="181"/>
      <c r="F79" s="12"/>
      <c r="G79" s="12"/>
      <c r="H79" s="12"/>
      <c r="I79" s="12"/>
      <c r="J79" s="18"/>
      <c r="K79" s="172"/>
      <c r="L79" s="335"/>
      <c r="M79" s="306"/>
      <c r="N79" s="306"/>
      <c r="O79" s="186"/>
      <c r="P79" s="186"/>
      <c r="Q79" s="186"/>
      <c r="R79" s="51"/>
      <c r="S79" s="51"/>
    </row>
    <row r="80" spans="1:19" ht="12.75">
      <c r="A80" s="4"/>
      <c r="B80" s="12"/>
      <c r="C80" s="12"/>
      <c r="D80" s="12"/>
      <c r="E80" s="182"/>
      <c r="F80" s="12"/>
      <c r="G80" s="12"/>
      <c r="H80" s="12"/>
      <c r="I80" s="12"/>
      <c r="J80" s="18"/>
      <c r="K80" s="172"/>
      <c r="L80" s="335"/>
      <c r="M80" s="306"/>
      <c r="N80" s="306"/>
      <c r="O80" s="186"/>
      <c r="P80" s="186"/>
      <c r="Q80" s="186"/>
      <c r="R80" s="51"/>
      <c r="S80" s="51"/>
    </row>
    <row r="81" spans="1:19" ht="12.75">
      <c r="A81" s="4"/>
      <c r="B81" s="12"/>
      <c r="C81" s="12"/>
      <c r="D81" s="12"/>
      <c r="E81" s="182"/>
      <c r="F81" s="12"/>
      <c r="G81" s="12"/>
      <c r="H81" s="12"/>
      <c r="I81" s="12"/>
      <c r="J81" s="18"/>
      <c r="K81" s="172"/>
      <c r="L81" s="335"/>
      <c r="M81" s="306"/>
      <c r="N81" s="306"/>
      <c r="O81" s="186"/>
      <c r="P81" s="186"/>
      <c r="Q81" s="186"/>
      <c r="R81" s="51"/>
      <c r="S81" s="51"/>
    </row>
    <row r="82" spans="1:29" ht="12.75">
      <c r="A82" s="4"/>
      <c r="B82" s="12"/>
      <c r="C82" s="12"/>
      <c r="D82" s="12"/>
      <c r="E82" s="182"/>
      <c r="F82" s="12"/>
      <c r="G82" s="12"/>
      <c r="H82" s="12"/>
      <c r="I82" s="12"/>
      <c r="J82" s="18"/>
      <c r="K82" s="172"/>
      <c r="L82" s="335"/>
      <c r="M82" s="306"/>
      <c r="N82" s="306"/>
      <c r="O82" s="186"/>
      <c r="P82" s="186"/>
      <c r="Q82" s="186"/>
      <c r="R82" s="51"/>
      <c r="S82" s="51"/>
      <c r="T82" s="8"/>
      <c r="U82" s="24"/>
      <c r="V82" s="10"/>
      <c r="W82" s="25"/>
      <c r="X82" s="4"/>
      <c r="Z82" s="26"/>
      <c r="AA82" s="3"/>
      <c r="AB82" s="3"/>
      <c r="AC82" s="3"/>
    </row>
    <row r="83" spans="1:19" ht="12.75">
      <c r="A83" s="4"/>
      <c r="B83" s="12"/>
      <c r="C83" s="12"/>
      <c r="D83" s="12"/>
      <c r="E83" s="182"/>
      <c r="F83" s="12"/>
      <c r="G83" s="12"/>
      <c r="H83" s="12"/>
      <c r="I83" s="12"/>
      <c r="J83" s="18"/>
      <c r="K83" s="172"/>
      <c r="L83" s="335"/>
      <c r="M83" s="306"/>
      <c r="N83" s="306"/>
      <c r="O83" s="186"/>
      <c r="P83" s="186"/>
      <c r="Q83" s="186"/>
      <c r="R83" s="51"/>
      <c r="S83" s="51"/>
    </row>
    <row r="84" spans="1:19" ht="12.75">
      <c r="A84" s="4"/>
      <c r="B84" s="12"/>
      <c r="C84" s="12"/>
      <c r="D84" s="12"/>
      <c r="E84" s="182"/>
      <c r="F84" s="12"/>
      <c r="G84" s="12"/>
      <c r="H84" s="12"/>
      <c r="I84" s="12"/>
      <c r="J84" s="18"/>
      <c r="K84" s="172"/>
      <c r="L84" s="335"/>
      <c r="M84" s="306"/>
      <c r="N84" s="306"/>
      <c r="O84" s="186"/>
      <c r="P84" s="186"/>
      <c r="Q84" s="186"/>
      <c r="R84" s="51"/>
      <c r="S84" s="51"/>
    </row>
    <row r="85" spans="1:19" ht="12.75">
      <c r="A85" s="4"/>
      <c r="B85" s="12"/>
      <c r="C85" s="12"/>
      <c r="D85" s="12"/>
      <c r="E85" s="182"/>
      <c r="F85" s="12"/>
      <c r="G85" s="12"/>
      <c r="H85" s="12"/>
      <c r="I85" s="12"/>
      <c r="J85" s="18"/>
      <c r="K85" s="172"/>
      <c r="L85" s="335"/>
      <c r="M85" s="306"/>
      <c r="N85" s="306"/>
      <c r="O85" s="186"/>
      <c r="P85" s="186"/>
      <c r="Q85" s="186"/>
      <c r="R85" s="51"/>
      <c r="S85" s="51"/>
    </row>
    <row r="86" spans="1:19" ht="12.75">
      <c r="A86" s="4"/>
      <c r="B86" s="12"/>
      <c r="C86" s="12"/>
      <c r="D86" s="12"/>
      <c r="E86" s="182"/>
      <c r="F86" s="12"/>
      <c r="G86" s="12"/>
      <c r="H86" s="12"/>
      <c r="I86" s="12"/>
      <c r="J86" s="18"/>
      <c r="K86" s="172"/>
      <c r="L86" s="335"/>
      <c r="M86" s="306"/>
      <c r="N86" s="306"/>
      <c r="O86" s="186"/>
      <c r="P86" s="186"/>
      <c r="Q86" s="186"/>
      <c r="R86" s="51"/>
      <c r="S86" s="51"/>
    </row>
    <row r="87" spans="1:19" ht="12.75">
      <c r="A87" s="4"/>
      <c r="B87" s="12"/>
      <c r="C87" s="12"/>
      <c r="D87" s="12"/>
      <c r="E87" s="182"/>
      <c r="F87" s="12"/>
      <c r="G87" s="12"/>
      <c r="H87" s="12"/>
      <c r="I87" s="12"/>
      <c r="J87" s="18"/>
      <c r="K87" s="172"/>
      <c r="L87" s="335"/>
      <c r="M87" s="306"/>
      <c r="N87" s="306"/>
      <c r="O87" s="186"/>
      <c r="P87" s="186"/>
      <c r="Q87" s="186"/>
      <c r="R87" s="51"/>
      <c r="S87" s="51"/>
    </row>
    <row r="88" spans="1:19" ht="12.75">
      <c r="A88" s="4"/>
      <c r="B88" s="12"/>
      <c r="C88" s="12"/>
      <c r="D88" s="12"/>
      <c r="E88" s="181"/>
      <c r="F88" s="12"/>
      <c r="G88" s="12"/>
      <c r="H88" s="12"/>
      <c r="I88" s="12"/>
      <c r="J88" s="18"/>
      <c r="K88" s="172"/>
      <c r="L88" s="335"/>
      <c r="M88" s="306"/>
      <c r="N88" s="306"/>
      <c r="O88" s="186"/>
      <c r="P88" s="186"/>
      <c r="Q88" s="186"/>
      <c r="R88" s="51"/>
      <c r="S88" s="51"/>
    </row>
    <row r="89" spans="1:19" ht="12.75">
      <c r="A89" s="4"/>
      <c r="B89" s="12"/>
      <c r="C89" s="12"/>
      <c r="D89" s="12"/>
      <c r="E89" s="181"/>
      <c r="F89" s="12"/>
      <c r="G89" s="12"/>
      <c r="H89" s="12"/>
      <c r="I89" s="12"/>
      <c r="J89" s="18"/>
      <c r="K89" s="172"/>
      <c r="L89" s="335"/>
      <c r="M89" s="306"/>
      <c r="N89" s="306"/>
      <c r="O89" s="186"/>
      <c r="P89" s="186"/>
      <c r="Q89" s="186"/>
      <c r="R89" s="51"/>
      <c r="S89" s="51"/>
    </row>
    <row r="90" spans="1:19" ht="12.75">
      <c r="A90" s="4"/>
      <c r="B90" s="12"/>
      <c r="C90" s="12"/>
      <c r="D90" s="12"/>
      <c r="E90" s="182"/>
      <c r="F90" s="12"/>
      <c r="G90" s="12"/>
      <c r="H90" s="12"/>
      <c r="I90" s="12"/>
      <c r="J90" s="18"/>
      <c r="K90" s="172"/>
      <c r="L90" s="335"/>
      <c r="M90" s="306"/>
      <c r="N90" s="306"/>
      <c r="O90" s="186"/>
      <c r="P90" s="186"/>
      <c r="Q90" s="186"/>
      <c r="R90" s="51"/>
      <c r="S90" s="51"/>
    </row>
    <row r="91" spans="1:19" ht="12.75">
      <c r="A91" s="9"/>
      <c r="B91" s="12"/>
      <c r="C91" s="12"/>
      <c r="D91" s="12"/>
      <c r="E91" s="181"/>
      <c r="F91" s="12"/>
      <c r="G91" s="12"/>
      <c r="H91" s="12"/>
      <c r="I91" s="12"/>
      <c r="J91" s="18"/>
      <c r="K91" s="18"/>
      <c r="L91" s="336"/>
      <c r="M91" s="307"/>
      <c r="N91" s="307"/>
      <c r="O91" s="17"/>
      <c r="P91" s="17"/>
      <c r="Q91" s="17"/>
      <c r="R91" s="12"/>
      <c r="S91" s="12"/>
    </row>
    <row r="92" spans="1:19" ht="12.75">
      <c r="A92" s="4"/>
      <c r="B92" s="12"/>
      <c r="C92" s="12"/>
      <c r="D92" s="12"/>
      <c r="E92" s="182"/>
      <c r="F92" s="12"/>
      <c r="G92" s="12"/>
      <c r="H92" s="12"/>
      <c r="I92" s="12"/>
      <c r="J92" s="18"/>
      <c r="K92" s="172"/>
      <c r="L92" s="335"/>
      <c r="M92" s="306"/>
      <c r="N92" s="306"/>
      <c r="O92" s="186"/>
      <c r="P92" s="186"/>
      <c r="Q92" s="186"/>
      <c r="R92" s="51"/>
      <c r="S92" s="51"/>
    </row>
    <row r="93" spans="1:19" ht="12.75">
      <c r="A93" s="4"/>
      <c r="B93" s="12"/>
      <c r="C93" s="12"/>
      <c r="D93" s="12"/>
      <c r="E93" s="182"/>
      <c r="F93" s="12"/>
      <c r="G93" s="12"/>
      <c r="H93" s="12"/>
      <c r="I93" s="12"/>
      <c r="J93" s="18"/>
      <c r="K93" s="172"/>
      <c r="L93" s="335"/>
      <c r="M93" s="306"/>
      <c r="N93" s="306"/>
      <c r="O93" s="186"/>
      <c r="P93" s="186"/>
      <c r="Q93" s="186"/>
      <c r="R93" s="51"/>
      <c r="S93" s="51"/>
    </row>
    <row r="94" spans="1:19" ht="12.75">
      <c r="A94" s="4"/>
      <c r="B94" s="12"/>
      <c r="C94" s="12"/>
      <c r="D94" s="12"/>
      <c r="E94" s="182"/>
      <c r="F94" s="12"/>
      <c r="G94" s="12"/>
      <c r="H94" s="12"/>
      <c r="I94" s="12"/>
      <c r="J94" s="18"/>
      <c r="K94" s="172"/>
      <c r="L94" s="335"/>
      <c r="M94" s="306"/>
      <c r="N94" s="306"/>
      <c r="O94" s="186"/>
      <c r="P94" s="186"/>
      <c r="Q94" s="186"/>
      <c r="R94" s="51"/>
      <c r="S94" s="51"/>
    </row>
    <row r="95" spans="1:19" ht="12.75">
      <c r="A95" s="4"/>
      <c r="B95" s="12"/>
      <c r="C95" s="12"/>
      <c r="D95" s="12"/>
      <c r="E95" s="182"/>
      <c r="F95" s="12"/>
      <c r="G95" s="12"/>
      <c r="H95" s="12"/>
      <c r="I95" s="12"/>
      <c r="J95" s="18"/>
      <c r="K95" s="172"/>
      <c r="L95" s="335"/>
      <c r="M95" s="306"/>
      <c r="N95" s="306"/>
      <c r="O95" s="186"/>
      <c r="P95" s="186"/>
      <c r="Q95" s="186"/>
      <c r="R95" s="51"/>
      <c r="S95" s="51"/>
    </row>
    <row r="96" spans="1:19" ht="12.75">
      <c r="A96" s="4"/>
      <c r="B96" s="12"/>
      <c r="C96" s="12"/>
      <c r="D96" s="12"/>
      <c r="E96" s="182"/>
      <c r="F96" s="12"/>
      <c r="G96" s="12"/>
      <c r="H96" s="12"/>
      <c r="I96" s="12"/>
      <c r="J96" s="18"/>
      <c r="K96" s="172"/>
      <c r="L96" s="335"/>
      <c r="M96" s="306"/>
      <c r="N96" s="306"/>
      <c r="O96" s="186"/>
      <c r="P96" s="186"/>
      <c r="Q96" s="186"/>
      <c r="R96" s="51"/>
      <c r="S96" s="51"/>
    </row>
    <row r="97" spans="1:19" ht="12.75">
      <c r="A97" s="6"/>
      <c r="B97" s="12"/>
      <c r="C97" s="12"/>
      <c r="D97" s="12"/>
      <c r="E97" s="181"/>
      <c r="F97" s="12"/>
      <c r="G97" s="12"/>
      <c r="H97" s="12"/>
      <c r="I97" s="12"/>
      <c r="J97" s="18"/>
      <c r="K97" s="172"/>
      <c r="L97" s="335"/>
      <c r="M97" s="306"/>
      <c r="N97" s="306"/>
      <c r="O97" s="186"/>
      <c r="P97" s="186"/>
      <c r="Q97" s="186"/>
      <c r="R97" s="51"/>
      <c r="S97" s="51"/>
    </row>
    <row r="98" spans="1:19" ht="12.75">
      <c r="A98" s="6"/>
      <c r="B98" s="12"/>
      <c r="C98" s="12"/>
      <c r="D98" s="12"/>
      <c r="E98" s="181"/>
      <c r="F98" s="12"/>
      <c r="G98" s="12"/>
      <c r="H98" s="12"/>
      <c r="I98" s="12"/>
      <c r="J98" s="18"/>
      <c r="K98" s="172"/>
      <c r="L98" s="335"/>
      <c r="M98" s="306"/>
      <c r="N98" s="306"/>
      <c r="O98" s="186"/>
      <c r="P98" s="186"/>
      <c r="Q98" s="186"/>
      <c r="R98" s="51"/>
      <c r="S98" s="51"/>
    </row>
    <row r="99" spans="1:23" ht="12.75">
      <c r="A99" s="9"/>
      <c r="B99" s="12"/>
      <c r="C99" s="12"/>
      <c r="D99" s="12"/>
      <c r="E99" s="181"/>
      <c r="F99" s="12"/>
      <c r="G99" s="12"/>
      <c r="H99" s="12"/>
      <c r="I99" s="12"/>
      <c r="J99" s="18"/>
      <c r="K99" s="173"/>
      <c r="L99" s="337"/>
      <c r="M99" s="308"/>
      <c r="N99" s="308"/>
      <c r="O99" s="187"/>
      <c r="P99" s="187"/>
      <c r="Q99" s="187"/>
      <c r="R99" s="344"/>
      <c r="S99" s="344"/>
      <c r="W99" s="30"/>
    </row>
    <row r="100" spans="1:19" ht="12.75">
      <c r="A100" s="9"/>
      <c r="B100" s="12"/>
      <c r="C100" s="12"/>
      <c r="D100" s="12"/>
      <c r="E100" s="181"/>
      <c r="F100" s="12"/>
      <c r="G100" s="12"/>
      <c r="H100" s="12"/>
      <c r="I100" s="12"/>
      <c r="J100" s="18"/>
      <c r="K100" s="173"/>
      <c r="L100" s="337"/>
      <c r="M100" s="308"/>
      <c r="N100" s="308"/>
      <c r="O100" s="187"/>
      <c r="P100" s="187"/>
      <c r="Q100" s="187"/>
      <c r="R100" s="344"/>
      <c r="S100" s="344"/>
    </row>
    <row r="101" spans="1:19" ht="12.75">
      <c r="A101" s="9"/>
      <c r="B101" s="12"/>
      <c r="C101" s="12"/>
      <c r="D101" s="12"/>
      <c r="E101" s="181"/>
      <c r="F101" s="12"/>
      <c r="G101" s="12"/>
      <c r="H101" s="12"/>
      <c r="I101" s="12"/>
      <c r="J101" s="18"/>
      <c r="K101" s="18"/>
      <c r="L101" s="336"/>
      <c r="M101" s="307"/>
      <c r="N101" s="307"/>
      <c r="O101" s="17"/>
      <c r="P101" s="17"/>
      <c r="Q101" s="17"/>
      <c r="R101" s="12"/>
      <c r="S101" s="12"/>
    </row>
    <row r="102" spans="1:19" ht="12.75">
      <c r="A102" s="16"/>
      <c r="B102" s="12"/>
      <c r="C102" s="12"/>
      <c r="D102" s="12"/>
      <c r="E102" s="181"/>
      <c r="F102" s="12"/>
      <c r="G102" s="12"/>
      <c r="H102" s="12"/>
      <c r="I102" s="12"/>
      <c r="J102" s="18"/>
      <c r="K102" s="172"/>
      <c r="L102" s="335"/>
      <c r="M102" s="306"/>
      <c r="N102" s="306"/>
      <c r="O102" s="186"/>
      <c r="P102" s="186"/>
      <c r="Q102" s="186"/>
      <c r="R102" s="51"/>
      <c r="S102" s="51"/>
    </row>
    <row r="103" spans="1:19" ht="12.75">
      <c r="A103" s="46"/>
      <c r="B103" s="12"/>
      <c r="C103" s="12"/>
      <c r="D103" s="12"/>
      <c r="E103" s="181"/>
      <c r="F103" s="12"/>
      <c r="G103" s="12"/>
      <c r="H103" s="12"/>
      <c r="I103" s="12"/>
      <c r="J103" s="18"/>
      <c r="K103" s="172"/>
      <c r="L103" s="335"/>
      <c r="M103" s="306"/>
      <c r="N103" s="306"/>
      <c r="O103" s="186"/>
      <c r="P103" s="186"/>
      <c r="Q103" s="186"/>
      <c r="R103" s="51"/>
      <c r="S103" s="51"/>
    </row>
    <row r="104" spans="1:19" ht="12.75">
      <c r="A104" s="46"/>
      <c r="B104" s="12"/>
      <c r="C104" s="12"/>
      <c r="D104" s="12"/>
      <c r="E104" s="181"/>
      <c r="F104" s="12"/>
      <c r="G104" s="12"/>
      <c r="H104" s="12"/>
      <c r="I104" s="12"/>
      <c r="J104" s="18"/>
      <c r="K104" s="172"/>
      <c r="L104" s="335"/>
      <c r="M104" s="306"/>
      <c r="N104" s="306"/>
      <c r="O104" s="186"/>
      <c r="P104" s="186"/>
      <c r="Q104" s="186"/>
      <c r="R104" s="51"/>
      <c r="S104" s="51"/>
    </row>
    <row r="105" spans="1:19" ht="12.75">
      <c r="A105" s="46"/>
      <c r="B105" s="12"/>
      <c r="C105" s="12"/>
      <c r="D105" s="12"/>
      <c r="E105" s="182"/>
      <c r="F105" s="12"/>
      <c r="G105" s="12"/>
      <c r="H105" s="12"/>
      <c r="I105" s="12"/>
      <c r="J105" s="18"/>
      <c r="K105" s="172"/>
      <c r="L105" s="335"/>
      <c r="M105" s="306"/>
      <c r="N105" s="306"/>
      <c r="O105" s="186"/>
      <c r="P105" s="186"/>
      <c r="Q105" s="186"/>
      <c r="R105" s="51"/>
      <c r="S105" s="51"/>
    </row>
    <row r="106" spans="1:19" ht="12.75">
      <c r="A106" s="47"/>
      <c r="B106" s="12"/>
      <c r="C106" s="12"/>
      <c r="D106" s="12"/>
      <c r="E106" s="182"/>
      <c r="F106" s="12"/>
      <c r="G106" s="12"/>
      <c r="H106" s="12"/>
      <c r="I106" s="12"/>
      <c r="J106" s="18"/>
      <c r="K106" s="172"/>
      <c r="L106" s="335"/>
      <c r="M106" s="306"/>
      <c r="N106" s="306"/>
      <c r="O106" s="186"/>
      <c r="P106" s="186"/>
      <c r="Q106" s="186"/>
      <c r="R106" s="51"/>
      <c r="S106" s="51"/>
    </row>
    <row r="107" spans="1:23" ht="12.75">
      <c r="A107" s="47"/>
      <c r="B107" s="12"/>
      <c r="C107" s="12"/>
      <c r="D107" s="12"/>
      <c r="E107" s="182"/>
      <c r="F107" s="12"/>
      <c r="G107" s="12"/>
      <c r="H107" s="12"/>
      <c r="I107" s="12"/>
      <c r="J107" s="18"/>
      <c r="K107" s="172"/>
      <c r="L107" s="335"/>
      <c r="M107" s="306"/>
      <c r="N107" s="306"/>
      <c r="O107" s="186"/>
      <c r="P107" s="186"/>
      <c r="Q107" s="186"/>
      <c r="R107" s="51"/>
      <c r="S107" s="51"/>
      <c r="W107" s="14"/>
    </row>
    <row r="108" spans="1:23" ht="12.75">
      <c r="A108" s="47"/>
      <c r="B108" s="12"/>
      <c r="C108" s="12"/>
      <c r="D108" s="12"/>
      <c r="E108" s="182"/>
      <c r="F108" s="12"/>
      <c r="G108" s="12"/>
      <c r="H108" s="12"/>
      <c r="I108" s="12"/>
      <c r="J108" s="18"/>
      <c r="K108" s="172"/>
      <c r="L108" s="335"/>
      <c r="M108" s="306"/>
      <c r="N108" s="306"/>
      <c r="O108" s="186"/>
      <c r="P108" s="186"/>
      <c r="Q108" s="186"/>
      <c r="R108" s="51"/>
      <c r="S108" s="51"/>
      <c r="W108" s="14"/>
    </row>
    <row r="109" spans="1:23" ht="12.75">
      <c r="A109" s="47"/>
      <c r="B109" s="12"/>
      <c r="C109" s="12"/>
      <c r="D109" s="12"/>
      <c r="E109" s="182"/>
      <c r="F109" s="12"/>
      <c r="G109" s="12"/>
      <c r="H109" s="12"/>
      <c r="I109" s="12"/>
      <c r="J109" s="18"/>
      <c r="K109" s="172"/>
      <c r="L109" s="335"/>
      <c r="M109" s="306"/>
      <c r="N109" s="306"/>
      <c r="O109" s="186"/>
      <c r="P109" s="186"/>
      <c r="Q109" s="186"/>
      <c r="R109" s="51"/>
      <c r="S109" s="51"/>
      <c r="W109" s="14"/>
    </row>
    <row r="110" spans="1:23" ht="12.75">
      <c r="A110" s="47"/>
      <c r="B110" s="12"/>
      <c r="C110" s="12"/>
      <c r="D110" s="12"/>
      <c r="E110" s="182"/>
      <c r="F110" s="12"/>
      <c r="G110" s="12"/>
      <c r="H110" s="12"/>
      <c r="I110" s="12"/>
      <c r="J110" s="18"/>
      <c r="K110" s="172"/>
      <c r="L110" s="335"/>
      <c r="M110" s="306"/>
      <c r="N110" s="306"/>
      <c r="O110" s="186"/>
      <c r="P110" s="186"/>
      <c r="Q110" s="186"/>
      <c r="R110" s="51"/>
      <c r="S110" s="51"/>
      <c r="W110" s="14"/>
    </row>
    <row r="111" spans="1:23" ht="12.75">
      <c r="A111" s="47"/>
      <c r="B111" s="12"/>
      <c r="C111" s="12"/>
      <c r="D111" s="12"/>
      <c r="E111" s="182"/>
      <c r="F111" s="12"/>
      <c r="G111" s="12"/>
      <c r="H111" s="12"/>
      <c r="I111" s="12"/>
      <c r="J111" s="18"/>
      <c r="K111" s="172"/>
      <c r="L111" s="335"/>
      <c r="M111" s="306"/>
      <c r="N111" s="306"/>
      <c r="O111" s="186"/>
      <c r="P111" s="186"/>
      <c r="Q111" s="186"/>
      <c r="R111" s="51"/>
      <c r="S111" s="51"/>
      <c r="W111" s="14"/>
    </row>
    <row r="112" spans="1:23" ht="12.75">
      <c r="A112" s="47"/>
      <c r="B112" s="12"/>
      <c r="C112" s="12"/>
      <c r="D112" s="12"/>
      <c r="E112" s="182"/>
      <c r="F112" s="12"/>
      <c r="G112" s="12"/>
      <c r="H112" s="12"/>
      <c r="I112" s="12"/>
      <c r="J112" s="18"/>
      <c r="K112" s="172"/>
      <c r="L112" s="335"/>
      <c r="M112" s="306"/>
      <c r="N112" s="306"/>
      <c r="O112" s="186"/>
      <c r="P112" s="186"/>
      <c r="Q112" s="186"/>
      <c r="R112" s="51"/>
      <c r="S112" s="51"/>
      <c r="W112" s="14"/>
    </row>
    <row r="113" spans="1:23" ht="12.75">
      <c r="A113" s="47"/>
      <c r="B113" s="12"/>
      <c r="C113" s="12"/>
      <c r="D113" s="12"/>
      <c r="E113" s="182"/>
      <c r="F113" s="12"/>
      <c r="G113" s="12"/>
      <c r="H113" s="12"/>
      <c r="I113" s="12"/>
      <c r="J113" s="18"/>
      <c r="K113" s="172"/>
      <c r="L113" s="335"/>
      <c r="M113" s="306"/>
      <c r="N113" s="306"/>
      <c r="O113" s="186"/>
      <c r="P113" s="186"/>
      <c r="Q113" s="186"/>
      <c r="R113" s="51"/>
      <c r="S113" s="51"/>
      <c r="W113" s="14"/>
    </row>
    <row r="114" spans="1:23" ht="12.75">
      <c r="A114" s="47"/>
      <c r="B114" s="12"/>
      <c r="C114" s="12"/>
      <c r="D114" s="12"/>
      <c r="E114" s="182"/>
      <c r="F114" s="12"/>
      <c r="G114" s="12"/>
      <c r="H114" s="12"/>
      <c r="I114" s="12"/>
      <c r="J114" s="18"/>
      <c r="K114" s="172"/>
      <c r="L114" s="335"/>
      <c r="M114" s="306"/>
      <c r="N114" s="306"/>
      <c r="O114" s="186"/>
      <c r="P114" s="186"/>
      <c r="Q114" s="186"/>
      <c r="R114" s="51"/>
      <c r="S114" s="51"/>
      <c r="W114" s="14"/>
    </row>
    <row r="115" spans="1:23" ht="12.75">
      <c r="A115" s="47"/>
      <c r="B115" s="12"/>
      <c r="C115" s="12"/>
      <c r="D115" s="12"/>
      <c r="E115" s="182"/>
      <c r="F115" s="12"/>
      <c r="G115" s="12"/>
      <c r="H115" s="12"/>
      <c r="I115" s="12"/>
      <c r="J115" s="18"/>
      <c r="K115" s="172"/>
      <c r="L115" s="335"/>
      <c r="M115" s="306"/>
      <c r="N115" s="306"/>
      <c r="O115" s="186"/>
      <c r="P115" s="186"/>
      <c r="Q115" s="186"/>
      <c r="R115" s="51"/>
      <c r="S115" s="51"/>
      <c r="W115" s="14"/>
    </row>
    <row r="116" spans="1:23" ht="12.75">
      <c r="A116" s="47"/>
      <c r="B116" s="12"/>
      <c r="C116" s="12"/>
      <c r="D116" s="12"/>
      <c r="E116" s="182"/>
      <c r="F116" s="12"/>
      <c r="G116" s="12"/>
      <c r="H116" s="12"/>
      <c r="I116" s="12"/>
      <c r="J116" s="18"/>
      <c r="K116" s="172"/>
      <c r="L116" s="335"/>
      <c r="M116" s="306"/>
      <c r="N116" s="306"/>
      <c r="O116" s="186"/>
      <c r="P116" s="186"/>
      <c r="Q116" s="186"/>
      <c r="R116" s="51"/>
      <c r="S116" s="51"/>
      <c r="W116" s="14"/>
    </row>
    <row r="117" spans="1:23" ht="12.75">
      <c r="A117" s="47"/>
      <c r="B117" s="12"/>
      <c r="C117" s="12"/>
      <c r="D117" s="12"/>
      <c r="E117" s="183"/>
      <c r="F117" s="12"/>
      <c r="G117" s="12"/>
      <c r="H117" s="12"/>
      <c r="I117" s="12"/>
      <c r="J117" s="18"/>
      <c r="K117" s="172"/>
      <c r="L117" s="335"/>
      <c r="M117" s="306"/>
      <c r="N117" s="306"/>
      <c r="O117" s="186"/>
      <c r="P117" s="186"/>
      <c r="Q117" s="186"/>
      <c r="R117" s="51"/>
      <c r="S117" s="51"/>
      <c r="W117" s="14"/>
    </row>
    <row r="118" spans="1:23" ht="12.75">
      <c r="A118" s="38"/>
      <c r="B118" s="15"/>
      <c r="C118" s="15"/>
      <c r="D118" s="15"/>
      <c r="E118" s="184"/>
      <c r="F118" s="15"/>
      <c r="G118" s="15"/>
      <c r="H118" s="15"/>
      <c r="I118" s="15"/>
      <c r="J118" s="15"/>
      <c r="K118" s="173"/>
      <c r="L118" s="337"/>
      <c r="M118" s="308"/>
      <c r="N118" s="308"/>
      <c r="O118" s="188"/>
      <c r="P118" s="188"/>
      <c r="Q118" s="188"/>
      <c r="R118" s="51"/>
      <c r="S118" s="51"/>
      <c r="W118" s="14"/>
    </row>
    <row r="119" spans="1:23" ht="12.75">
      <c r="A119" s="30"/>
      <c r="F119" s="52"/>
      <c r="G119" s="52"/>
      <c r="H119" s="52"/>
      <c r="I119" s="52"/>
      <c r="J119" s="173"/>
      <c r="K119" s="173"/>
      <c r="L119" s="337"/>
      <c r="M119" s="308"/>
      <c r="N119" s="308"/>
      <c r="O119" s="188"/>
      <c r="P119" s="188"/>
      <c r="Q119" s="188"/>
      <c r="R119" s="51"/>
      <c r="S119" s="51"/>
      <c r="W119" s="14"/>
    </row>
    <row r="120" spans="1:23" ht="12.75">
      <c r="A120" s="9"/>
      <c r="B120" s="12"/>
      <c r="C120" s="12"/>
      <c r="D120" s="12"/>
      <c r="E120" s="181"/>
      <c r="F120" s="12"/>
      <c r="G120" s="12"/>
      <c r="H120" s="12"/>
      <c r="I120" s="12"/>
      <c r="J120" s="18"/>
      <c r="K120" s="173"/>
      <c r="L120" s="337"/>
      <c r="M120" s="308"/>
      <c r="N120" s="308"/>
      <c r="O120" s="188"/>
      <c r="P120" s="188"/>
      <c r="Q120" s="188"/>
      <c r="R120" s="51"/>
      <c r="S120" s="51"/>
      <c r="W120" s="14"/>
    </row>
    <row r="121" spans="1:23" ht="12.75">
      <c r="A121" s="9"/>
      <c r="B121" s="12"/>
      <c r="C121" s="12"/>
      <c r="D121" s="12"/>
      <c r="E121" s="181"/>
      <c r="F121" s="12"/>
      <c r="G121" s="12"/>
      <c r="H121" s="12"/>
      <c r="I121" s="12"/>
      <c r="J121" s="18"/>
      <c r="K121" s="173"/>
      <c r="L121" s="337"/>
      <c r="M121" s="308"/>
      <c r="N121" s="308"/>
      <c r="O121" s="188"/>
      <c r="P121" s="188"/>
      <c r="Q121" s="188"/>
      <c r="R121" s="51"/>
      <c r="S121" s="51"/>
      <c r="W121" s="37"/>
    </row>
    <row r="122" spans="1:24" ht="12.75">
      <c r="A122" s="9"/>
      <c r="B122" s="12"/>
      <c r="C122" s="12"/>
      <c r="D122" s="12"/>
      <c r="E122" s="181"/>
      <c r="F122" s="12"/>
      <c r="G122" s="12"/>
      <c r="H122" s="12"/>
      <c r="I122" s="12"/>
      <c r="J122" s="18"/>
      <c r="K122" s="173"/>
      <c r="L122" s="337"/>
      <c r="M122" s="308"/>
      <c r="N122" s="308"/>
      <c r="O122" s="188"/>
      <c r="P122" s="188"/>
      <c r="Q122" s="188"/>
      <c r="R122" s="51"/>
      <c r="S122" s="51"/>
      <c r="X122" s="14"/>
    </row>
    <row r="123" spans="1:24" ht="12.75">
      <c r="A123" s="9"/>
      <c r="B123" s="12"/>
      <c r="C123" s="12"/>
      <c r="D123" s="12"/>
      <c r="E123" s="181"/>
      <c r="F123" s="12"/>
      <c r="G123" s="12"/>
      <c r="H123" s="12"/>
      <c r="I123" s="12"/>
      <c r="J123" s="18"/>
      <c r="K123" s="173"/>
      <c r="L123" s="337"/>
      <c r="M123" s="308"/>
      <c r="N123" s="308"/>
      <c r="O123" s="188"/>
      <c r="P123" s="188"/>
      <c r="Q123" s="188"/>
      <c r="R123" s="51"/>
      <c r="S123" s="51"/>
      <c r="X123" s="14"/>
    </row>
    <row r="124" spans="1:24" ht="12.75">
      <c r="A124" s="38"/>
      <c r="B124" s="15"/>
      <c r="C124" s="15"/>
      <c r="D124" s="15"/>
      <c r="E124" s="184"/>
      <c r="F124" s="15"/>
      <c r="G124" s="15"/>
      <c r="H124" s="15"/>
      <c r="I124" s="15"/>
      <c r="J124" s="15"/>
      <c r="K124" s="173"/>
      <c r="L124" s="337"/>
      <c r="M124" s="308"/>
      <c r="N124" s="308"/>
      <c r="O124" s="188"/>
      <c r="P124" s="188"/>
      <c r="Q124" s="188"/>
      <c r="R124" s="51"/>
      <c r="S124" s="51"/>
      <c r="X124" s="14"/>
    </row>
    <row r="125" spans="1:24" ht="12.75">
      <c r="A125" s="30"/>
      <c r="F125" s="52"/>
      <c r="G125" s="52"/>
      <c r="H125" s="52"/>
      <c r="I125" s="52"/>
      <c r="J125" s="173"/>
      <c r="K125" s="173"/>
      <c r="L125" s="337"/>
      <c r="M125" s="308"/>
      <c r="N125" s="308"/>
      <c r="O125" s="188"/>
      <c r="P125" s="188"/>
      <c r="Q125" s="188"/>
      <c r="R125" s="51"/>
      <c r="S125" s="51"/>
      <c r="X125" s="14"/>
    </row>
    <row r="126" spans="1:24" ht="12.75">
      <c r="A126" s="4"/>
      <c r="B126" s="12"/>
      <c r="C126" s="12"/>
      <c r="D126" s="12"/>
      <c r="E126" s="182"/>
      <c r="F126" s="12"/>
      <c r="G126" s="12"/>
      <c r="H126" s="12"/>
      <c r="I126" s="12"/>
      <c r="J126" s="18"/>
      <c r="K126" s="174"/>
      <c r="L126" s="338"/>
      <c r="M126" s="309"/>
      <c r="N126" s="309"/>
      <c r="O126" s="189"/>
      <c r="P126" s="189"/>
      <c r="Q126" s="189"/>
      <c r="R126" s="51"/>
      <c r="S126" s="51"/>
      <c r="X126" s="14"/>
    </row>
    <row r="127" spans="1:24" ht="12.75">
      <c r="A127" s="4"/>
      <c r="B127" s="12"/>
      <c r="C127" s="12"/>
      <c r="D127" s="12"/>
      <c r="E127" s="182"/>
      <c r="F127" s="12"/>
      <c r="G127" s="12"/>
      <c r="H127" s="12"/>
      <c r="I127" s="12"/>
      <c r="J127" s="18"/>
      <c r="K127" s="174"/>
      <c r="L127" s="338"/>
      <c r="M127" s="309"/>
      <c r="N127" s="309"/>
      <c r="O127" s="189"/>
      <c r="P127" s="189"/>
      <c r="Q127" s="189"/>
      <c r="R127" s="51"/>
      <c r="S127" s="51"/>
      <c r="X127" s="14"/>
    </row>
    <row r="128" spans="1:24" ht="12.75">
      <c r="A128" s="4"/>
      <c r="B128" s="12"/>
      <c r="C128" s="12"/>
      <c r="D128" s="12"/>
      <c r="E128" s="182"/>
      <c r="F128" s="12"/>
      <c r="G128" s="12"/>
      <c r="H128" s="12"/>
      <c r="I128" s="12"/>
      <c r="J128" s="18"/>
      <c r="K128" s="174"/>
      <c r="L128" s="338"/>
      <c r="M128" s="309"/>
      <c r="N128" s="309"/>
      <c r="O128" s="189"/>
      <c r="P128" s="189"/>
      <c r="Q128" s="189"/>
      <c r="R128" s="51"/>
      <c r="S128" s="51"/>
      <c r="X128" s="14"/>
    </row>
    <row r="129" spans="1:19" ht="12.75">
      <c r="A129" s="4"/>
      <c r="B129" s="12"/>
      <c r="C129" s="12"/>
      <c r="D129" s="12"/>
      <c r="E129" s="182"/>
      <c r="F129" s="12"/>
      <c r="G129" s="12"/>
      <c r="H129" s="12"/>
      <c r="I129" s="12"/>
      <c r="J129" s="18"/>
      <c r="K129" s="174"/>
      <c r="L129" s="338"/>
      <c r="M129" s="309"/>
      <c r="N129" s="309"/>
      <c r="O129" s="189"/>
      <c r="P129" s="189"/>
      <c r="Q129" s="189"/>
      <c r="R129" s="51"/>
      <c r="S129" s="51"/>
    </row>
    <row r="130" spans="1:24" ht="12.75">
      <c r="A130" s="4"/>
      <c r="B130" s="12"/>
      <c r="C130" s="12"/>
      <c r="D130" s="12"/>
      <c r="E130" s="182"/>
      <c r="F130" s="12"/>
      <c r="G130" s="12"/>
      <c r="H130" s="12"/>
      <c r="I130" s="12"/>
      <c r="J130" s="18"/>
      <c r="K130" s="174"/>
      <c r="L130" s="338"/>
      <c r="M130" s="309"/>
      <c r="N130" s="309"/>
      <c r="O130" s="189"/>
      <c r="P130" s="189"/>
      <c r="Q130" s="189"/>
      <c r="R130" s="51"/>
      <c r="S130" s="51"/>
      <c r="X130" s="14"/>
    </row>
    <row r="131" spans="1:24" ht="12.75">
      <c r="A131" s="4"/>
      <c r="B131" s="12"/>
      <c r="C131" s="12"/>
      <c r="D131" s="12"/>
      <c r="E131" s="182"/>
      <c r="F131" s="12"/>
      <c r="G131" s="12"/>
      <c r="H131" s="12"/>
      <c r="I131" s="12"/>
      <c r="J131" s="18"/>
      <c r="K131" s="174"/>
      <c r="L131" s="338"/>
      <c r="M131" s="309"/>
      <c r="N131" s="309"/>
      <c r="O131" s="189"/>
      <c r="P131" s="189"/>
      <c r="Q131" s="189"/>
      <c r="R131" s="51"/>
      <c r="S131" s="51"/>
      <c r="X131" s="14"/>
    </row>
    <row r="132" spans="1:24" ht="12.75">
      <c r="A132" s="4"/>
      <c r="B132" s="12"/>
      <c r="C132" s="12"/>
      <c r="D132" s="12"/>
      <c r="E132" s="182"/>
      <c r="F132" s="12"/>
      <c r="G132" s="12"/>
      <c r="H132" s="12"/>
      <c r="I132" s="12"/>
      <c r="J132" s="18"/>
      <c r="K132" s="174"/>
      <c r="L132" s="338"/>
      <c r="M132" s="309"/>
      <c r="N132" s="309"/>
      <c r="O132" s="189"/>
      <c r="P132" s="189"/>
      <c r="Q132" s="189"/>
      <c r="R132" s="51"/>
      <c r="S132" s="51"/>
      <c r="X132" s="14"/>
    </row>
    <row r="133" spans="1:24" ht="12.75">
      <c r="A133" s="4"/>
      <c r="B133" s="12"/>
      <c r="C133" s="12"/>
      <c r="D133" s="12"/>
      <c r="E133" s="182"/>
      <c r="F133" s="12"/>
      <c r="G133" s="12"/>
      <c r="H133" s="12"/>
      <c r="I133" s="12"/>
      <c r="J133" s="18"/>
      <c r="K133" s="174"/>
      <c r="L133" s="338"/>
      <c r="M133" s="309"/>
      <c r="N133" s="309"/>
      <c r="O133" s="189"/>
      <c r="P133" s="189"/>
      <c r="Q133" s="189"/>
      <c r="R133" s="51"/>
      <c r="S133" s="51"/>
      <c r="X133" s="14"/>
    </row>
    <row r="134" spans="1:24" ht="12.75">
      <c r="A134" s="4"/>
      <c r="B134" s="12"/>
      <c r="C134" s="12"/>
      <c r="D134" s="12"/>
      <c r="E134" s="182"/>
      <c r="F134" s="12"/>
      <c r="G134" s="12"/>
      <c r="H134" s="12"/>
      <c r="I134" s="12"/>
      <c r="J134" s="18"/>
      <c r="K134" s="174"/>
      <c r="L134" s="338"/>
      <c r="M134" s="309"/>
      <c r="N134" s="309"/>
      <c r="O134" s="189"/>
      <c r="P134" s="189"/>
      <c r="Q134" s="189"/>
      <c r="R134" s="51"/>
      <c r="S134" s="51"/>
      <c r="X134" s="14"/>
    </row>
    <row r="135" spans="1:24" ht="12.75">
      <c r="A135" s="4"/>
      <c r="B135" s="12"/>
      <c r="C135" s="12"/>
      <c r="D135" s="12"/>
      <c r="E135" s="182"/>
      <c r="F135" s="12"/>
      <c r="G135" s="12"/>
      <c r="H135" s="12"/>
      <c r="I135" s="12"/>
      <c r="J135" s="18"/>
      <c r="K135" s="174"/>
      <c r="L135" s="338"/>
      <c r="M135" s="309"/>
      <c r="N135" s="309"/>
      <c r="O135" s="189"/>
      <c r="P135" s="189"/>
      <c r="Q135" s="189"/>
      <c r="R135" s="51"/>
      <c r="S135" s="51"/>
      <c r="X135" s="14"/>
    </row>
    <row r="136" spans="1:24" ht="12.75">
      <c r="A136" s="45"/>
      <c r="B136" s="12"/>
      <c r="C136" s="12"/>
      <c r="D136" s="12"/>
      <c r="E136" s="181"/>
      <c r="F136" s="12"/>
      <c r="G136" s="12"/>
      <c r="H136" s="12"/>
      <c r="I136" s="12"/>
      <c r="J136" s="18"/>
      <c r="K136" s="174"/>
      <c r="L136" s="338"/>
      <c r="M136" s="309"/>
      <c r="N136" s="309"/>
      <c r="O136" s="189"/>
      <c r="P136" s="189"/>
      <c r="Q136" s="189"/>
      <c r="R136" s="51"/>
      <c r="S136" s="51"/>
      <c r="X136" s="14"/>
    </row>
    <row r="137" spans="1:24" ht="12.75">
      <c r="A137" s="1"/>
      <c r="B137" s="12"/>
      <c r="C137" s="12"/>
      <c r="D137" s="12"/>
      <c r="E137" s="181"/>
      <c r="F137" s="12"/>
      <c r="G137" s="12"/>
      <c r="H137" s="12"/>
      <c r="I137" s="12"/>
      <c r="J137" s="18"/>
      <c r="K137" s="172"/>
      <c r="L137" s="335"/>
      <c r="M137" s="306"/>
      <c r="N137" s="306"/>
      <c r="O137" s="186"/>
      <c r="P137" s="186"/>
      <c r="Q137" s="186"/>
      <c r="R137" s="51"/>
      <c r="S137" s="51"/>
      <c r="X137" s="14"/>
    </row>
    <row r="138" spans="2:24" ht="12.75">
      <c r="B138" s="12"/>
      <c r="C138" s="12"/>
      <c r="D138" s="12"/>
      <c r="E138" s="181"/>
      <c r="F138" s="12"/>
      <c r="G138" s="12"/>
      <c r="H138" s="12"/>
      <c r="I138" s="12"/>
      <c r="J138" s="18"/>
      <c r="K138" s="172"/>
      <c r="L138" s="335"/>
      <c r="M138" s="306"/>
      <c r="N138" s="306"/>
      <c r="O138" s="186"/>
      <c r="P138" s="186"/>
      <c r="Q138" s="186"/>
      <c r="R138" s="51"/>
      <c r="S138" s="51"/>
      <c r="X138" s="14"/>
    </row>
    <row r="139" spans="1:19" ht="12.75">
      <c r="A139" s="38"/>
      <c r="B139" s="15"/>
      <c r="C139" s="15"/>
      <c r="D139" s="15"/>
      <c r="E139" s="184"/>
      <c r="F139" s="15"/>
      <c r="G139" s="15"/>
      <c r="H139" s="15"/>
      <c r="I139" s="15"/>
      <c r="J139" s="15"/>
      <c r="K139" s="174"/>
      <c r="L139" s="338"/>
      <c r="M139" s="309"/>
      <c r="N139" s="309"/>
      <c r="O139" s="189"/>
      <c r="P139" s="189"/>
      <c r="Q139" s="189"/>
      <c r="R139" s="51"/>
      <c r="S139" s="51"/>
    </row>
    <row r="140" spans="1:24" ht="12.75">
      <c r="A140" s="30"/>
      <c r="D140" s="171"/>
      <c r="F140" s="52"/>
      <c r="G140" s="52"/>
      <c r="H140" s="52"/>
      <c r="I140" s="52"/>
      <c r="J140" s="173"/>
      <c r="K140" s="173"/>
      <c r="L140" s="337"/>
      <c r="M140" s="308"/>
      <c r="N140" s="308"/>
      <c r="O140" s="188"/>
      <c r="P140" s="188"/>
      <c r="Q140" s="188"/>
      <c r="R140" s="51"/>
      <c r="S140" s="51"/>
      <c r="X140" s="38"/>
    </row>
    <row r="141" spans="1:19" ht="12.75">
      <c r="A141" s="1"/>
      <c r="B141" s="12"/>
      <c r="C141" s="12"/>
      <c r="D141" s="12"/>
      <c r="E141" s="181"/>
      <c r="F141" s="12"/>
      <c r="G141" s="12"/>
      <c r="H141" s="12"/>
      <c r="I141" s="12"/>
      <c r="J141" s="18"/>
      <c r="K141" s="172"/>
      <c r="L141" s="335"/>
      <c r="M141" s="306"/>
      <c r="N141" s="306"/>
      <c r="O141" s="190"/>
      <c r="P141" s="190"/>
      <c r="Q141" s="191"/>
      <c r="R141" s="53"/>
      <c r="S141" s="51"/>
    </row>
    <row r="142" spans="1:19" ht="12.75">
      <c r="A142" s="1"/>
      <c r="B142" s="12"/>
      <c r="C142" s="12"/>
      <c r="D142" s="12"/>
      <c r="E142" s="181"/>
      <c r="F142" s="12"/>
      <c r="G142" s="12"/>
      <c r="H142" s="12"/>
      <c r="I142" s="12"/>
      <c r="J142" s="18"/>
      <c r="K142" s="172"/>
      <c r="L142" s="335"/>
      <c r="M142" s="306"/>
      <c r="N142" s="306"/>
      <c r="O142" s="190"/>
      <c r="P142" s="190"/>
      <c r="Q142" s="191"/>
      <c r="R142" s="53"/>
      <c r="S142" s="51"/>
    </row>
    <row r="143" spans="1:19" ht="12.75">
      <c r="A143" s="1"/>
      <c r="B143" s="12"/>
      <c r="C143" s="12"/>
      <c r="D143" s="12"/>
      <c r="E143" s="181"/>
      <c r="F143" s="12"/>
      <c r="G143" s="12"/>
      <c r="H143" s="12"/>
      <c r="I143" s="12"/>
      <c r="J143" s="18"/>
      <c r="K143" s="172"/>
      <c r="L143" s="335"/>
      <c r="M143" s="306"/>
      <c r="N143" s="306"/>
      <c r="O143" s="190"/>
      <c r="P143" s="190"/>
      <c r="Q143" s="191"/>
      <c r="R143" s="53"/>
      <c r="S143" s="51"/>
    </row>
    <row r="144" spans="1:19" ht="12.75">
      <c r="A144" s="1"/>
      <c r="B144" s="12"/>
      <c r="C144" s="12"/>
      <c r="D144" s="12"/>
      <c r="E144" s="181"/>
      <c r="F144" s="12"/>
      <c r="G144" s="12"/>
      <c r="H144" s="12"/>
      <c r="I144" s="12"/>
      <c r="J144" s="18"/>
      <c r="K144" s="172"/>
      <c r="L144" s="335"/>
      <c r="M144" s="306"/>
      <c r="N144" s="306"/>
      <c r="O144" s="190"/>
      <c r="P144" s="190"/>
      <c r="Q144" s="191"/>
      <c r="R144" s="53"/>
      <c r="S144" s="51"/>
    </row>
    <row r="145" spans="1:19" ht="12.75">
      <c r="A145" s="4"/>
      <c r="B145" s="12"/>
      <c r="C145" s="12"/>
      <c r="D145" s="12"/>
      <c r="E145" s="181"/>
      <c r="F145" s="12"/>
      <c r="G145" s="12"/>
      <c r="H145" s="12"/>
      <c r="I145" s="12"/>
      <c r="J145" s="18"/>
      <c r="K145" s="172"/>
      <c r="L145" s="335"/>
      <c r="M145" s="306"/>
      <c r="N145" s="306"/>
      <c r="O145" s="190"/>
      <c r="P145" s="190"/>
      <c r="Q145" s="191"/>
      <c r="R145" s="53"/>
      <c r="S145" s="51"/>
    </row>
    <row r="146" spans="1:19" ht="12.75">
      <c r="A146" s="9"/>
      <c r="B146" s="12"/>
      <c r="C146" s="12"/>
      <c r="D146" s="12"/>
      <c r="E146" s="181"/>
      <c r="F146" s="12"/>
      <c r="G146" s="12"/>
      <c r="H146" s="12"/>
      <c r="I146" s="12"/>
      <c r="J146" s="18"/>
      <c r="K146" s="172"/>
      <c r="L146" s="335"/>
      <c r="M146" s="306"/>
      <c r="N146" s="306"/>
      <c r="O146" s="190"/>
      <c r="P146" s="190"/>
      <c r="Q146" s="191"/>
      <c r="R146" s="53"/>
      <c r="S146" s="51"/>
    </row>
    <row r="147" spans="1:19" ht="12.75">
      <c r="A147" s="9"/>
      <c r="B147" s="12"/>
      <c r="C147" s="12"/>
      <c r="D147" s="12"/>
      <c r="E147" s="181"/>
      <c r="F147" s="12"/>
      <c r="G147" s="12"/>
      <c r="H147" s="12"/>
      <c r="I147" s="12"/>
      <c r="J147" s="18"/>
      <c r="K147" s="172"/>
      <c r="L147" s="335"/>
      <c r="M147" s="306"/>
      <c r="N147" s="306"/>
      <c r="O147" s="190"/>
      <c r="P147" s="190"/>
      <c r="Q147" s="191"/>
      <c r="R147" s="53"/>
      <c r="S147" s="51"/>
    </row>
    <row r="148" spans="1:19" ht="12.75">
      <c r="A148" s="16"/>
      <c r="B148" s="12"/>
      <c r="C148" s="12"/>
      <c r="D148" s="12"/>
      <c r="E148" s="181"/>
      <c r="F148" s="12"/>
      <c r="G148" s="12"/>
      <c r="H148" s="12"/>
      <c r="I148" s="12"/>
      <c r="J148" s="18"/>
      <c r="K148" s="172"/>
      <c r="L148" s="335"/>
      <c r="M148" s="306"/>
      <c r="N148" s="306"/>
      <c r="O148" s="190"/>
      <c r="P148" s="190"/>
      <c r="Q148" s="191"/>
      <c r="R148" s="53"/>
      <c r="S148" s="51"/>
    </row>
    <row r="149" spans="1:19" ht="12.75">
      <c r="A149" s="44"/>
      <c r="B149" s="12"/>
      <c r="C149" s="12"/>
      <c r="D149" s="12"/>
      <c r="E149" s="182"/>
      <c r="F149" s="12"/>
      <c r="G149" s="12"/>
      <c r="H149" s="12"/>
      <c r="I149" s="12"/>
      <c r="J149" s="18"/>
      <c r="K149" s="172"/>
      <c r="L149" s="335"/>
      <c r="M149" s="306"/>
      <c r="N149" s="306"/>
      <c r="O149" s="190"/>
      <c r="P149" s="190"/>
      <c r="Q149" s="186"/>
      <c r="R149" s="51"/>
      <c r="S149" s="51"/>
    </row>
    <row r="150" spans="1:19" ht="12.75">
      <c r="A150" s="44"/>
      <c r="B150" s="12"/>
      <c r="C150" s="12"/>
      <c r="D150" s="12"/>
      <c r="E150" s="182"/>
      <c r="F150" s="12"/>
      <c r="G150" s="12"/>
      <c r="H150" s="12"/>
      <c r="I150" s="12"/>
      <c r="J150" s="18"/>
      <c r="K150" s="172"/>
      <c r="L150" s="335"/>
      <c r="M150" s="306"/>
      <c r="N150" s="306"/>
      <c r="O150" s="190"/>
      <c r="P150" s="190"/>
      <c r="Q150" s="186"/>
      <c r="R150" s="51"/>
      <c r="S150" s="51"/>
    </row>
    <row r="151" spans="1:19" ht="12.75">
      <c r="A151" s="44"/>
      <c r="B151" s="12"/>
      <c r="C151" s="12"/>
      <c r="D151" s="12"/>
      <c r="E151" s="182"/>
      <c r="F151" s="12"/>
      <c r="G151" s="12"/>
      <c r="H151" s="12"/>
      <c r="I151" s="12"/>
      <c r="J151" s="18"/>
      <c r="K151" s="174"/>
      <c r="L151" s="338"/>
      <c r="M151" s="309"/>
      <c r="N151" s="309"/>
      <c r="O151" s="192"/>
      <c r="P151" s="192"/>
      <c r="Q151" s="189"/>
      <c r="R151" s="55"/>
      <c r="S151" s="51"/>
    </row>
    <row r="152" spans="1:29" ht="12.75">
      <c r="A152" s="44"/>
      <c r="B152" s="12"/>
      <c r="C152" s="12"/>
      <c r="D152" s="12"/>
      <c r="E152" s="182"/>
      <c r="F152" s="12"/>
      <c r="G152" s="12"/>
      <c r="H152" s="12"/>
      <c r="I152" s="12"/>
      <c r="J152" s="18"/>
      <c r="K152" s="174"/>
      <c r="L152" s="338"/>
      <c r="M152" s="309"/>
      <c r="N152" s="309"/>
      <c r="O152" s="192"/>
      <c r="P152" s="192"/>
      <c r="Q152" s="189"/>
      <c r="R152" s="55"/>
      <c r="S152" s="51"/>
      <c r="T152" s="8"/>
      <c r="U152" s="24"/>
      <c r="V152" s="10"/>
      <c r="W152" s="25"/>
      <c r="X152" s="4"/>
      <c r="Z152" s="26"/>
      <c r="AA152" s="3"/>
      <c r="AB152" s="3"/>
      <c r="AC152" s="3"/>
    </row>
    <row r="153" spans="1:19" ht="12.75">
      <c r="A153" s="44"/>
      <c r="B153" s="12"/>
      <c r="C153" s="12"/>
      <c r="D153" s="12"/>
      <c r="E153" s="182"/>
      <c r="F153" s="12"/>
      <c r="G153" s="12"/>
      <c r="H153" s="12"/>
      <c r="I153" s="12"/>
      <c r="J153" s="18"/>
      <c r="K153" s="174"/>
      <c r="L153" s="338"/>
      <c r="M153" s="309"/>
      <c r="N153" s="309"/>
      <c r="O153" s="192"/>
      <c r="P153" s="192"/>
      <c r="Q153" s="189"/>
      <c r="R153" s="55"/>
      <c r="S153" s="51"/>
    </row>
    <row r="154" spans="1:19" ht="12.75">
      <c r="A154" s="44"/>
      <c r="B154" s="12"/>
      <c r="C154" s="12"/>
      <c r="D154" s="12"/>
      <c r="E154" s="182"/>
      <c r="F154" s="12"/>
      <c r="G154" s="12"/>
      <c r="H154" s="12"/>
      <c r="I154" s="12"/>
      <c r="J154" s="18"/>
      <c r="K154" s="174"/>
      <c r="L154" s="338"/>
      <c r="M154" s="309"/>
      <c r="N154" s="309"/>
      <c r="O154" s="192"/>
      <c r="P154" s="192"/>
      <c r="Q154" s="189"/>
      <c r="R154" s="55"/>
      <c r="S154" s="51"/>
    </row>
    <row r="155" spans="1:19" ht="12.75">
      <c r="A155" s="44"/>
      <c r="B155" s="12"/>
      <c r="C155" s="12"/>
      <c r="D155" s="12"/>
      <c r="E155" s="182"/>
      <c r="F155" s="12"/>
      <c r="G155" s="12"/>
      <c r="H155" s="12"/>
      <c r="I155" s="12"/>
      <c r="J155" s="18"/>
      <c r="K155" s="174"/>
      <c r="L155" s="338"/>
      <c r="M155" s="309"/>
      <c r="N155" s="309"/>
      <c r="O155" s="192"/>
      <c r="P155" s="192"/>
      <c r="Q155" s="189"/>
      <c r="R155" s="55"/>
      <c r="S155" s="51"/>
    </row>
    <row r="156" spans="1:19" ht="12.75">
      <c r="A156" s="44"/>
      <c r="B156" s="12"/>
      <c r="C156" s="12"/>
      <c r="D156" s="12"/>
      <c r="E156" s="182"/>
      <c r="F156" s="12"/>
      <c r="G156" s="12"/>
      <c r="H156" s="12"/>
      <c r="I156" s="12"/>
      <c r="J156" s="18"/>
      <c r="K156" s="174"/>
      <c r="L156" s="338"/>
      <c r="M156" s="309"/>
      <c r="N156" s="309"/>
      <c r="O156" s="192"/>
      <c r="P156" s="192"/>
      <c r="Q156" s="189"/>
      <c r="R156" s="55"/>
      <c r="S156" s="51"/>
    </row>
    <row r="157" spans="1:19" ht="12.75">
      <c r="A157" s="44"/>
      <c r="B157" s="12"/>
      <c r="C157" s="12"/>
      <c r="D157" s="12"/>
      <c r="E157" s="182"/>
      <c r="F157" s="12"/>
      <c r="G157" s="12"/>
      <c r="H157" s="12"/>
      <c r="I157" s="12"/>
      <c r="J157" s="18"/>
      <c r="K157" s="174"/>
      <c r="L157" s="338"/>
      <c r="M157" s="309"/>
      <c r="N157" s="309"/>
      <c r="O157" s="192"/>
      <c r="P157" s="192"/>
      <c r="Q157" s="189"/>
      <c r="R157" s="55"/>
      <c r="S157" s="51"/>
    </row>
    <row r="158" spans="1:19" ht="12.75">
      <c r="A158" s="44"/>
      <c r="B158" s="12"/>
      <c r="C158" s="12"/>
      <c r="D158" s="12"/>
      <c r="E158" s="182"/>
      <c r="F158" s="12"/>
      <c r="G158" s="12"/>
      <c r="H158" s="12"/>
      <c r="I158" s="12"/>
      <c r="J158" s="18"/>
      <c r="K158" s="174"/>
      <c r="L158" s="338"/>
      <c r="M158" s="309"/>
      <c r="N158" s="309"/>
      <c r="O158" s="192"/>
      <c r="P158" s="192"/>
      <c r="Q158" s="189"/>
      <c r="R158" s="55"/>
      <c r="S158" s="51"/>
    </row>
    <row r="159" spans="1:19" ht="12.75">
      <c r="A159" s="41"/>
      <c r="B159" s="15"/>
      <c r="C159" s="15"/>
      <c r="D159" s="15"/>
      <c r="E159" s="184"/>
      <c r="F159" s="15"/>
      <c r="G159" s="15"/>
      <c r="H159" s="15"/>
      <c r="I159" s="15"/>
      <c r="J159" s="15"/>
      <c r="K159" s="56"/>
      <c r="L159" s="339"/>
      <c r="M159" s="310"/>
      <c r="N159" s="310"/>
      <c r="O159" s="193"/>
      <c r="P159" s="193"/>
      <c r="Q159" s="189"/>
      <c r="R159" s="55"/>
      <c r="S159" s="51"/>
    </row>
    <row r="160" spans="7:19" ht="12.75">
      <c r="G160" s="51"/>
      <c r="H160" s="51"/>
      <c r="I160" s="51"/>
      <c r="J160" s="51"/>
      <c r="K160" s="53"/>
      <c r="L160" s="239"/>
      <c r="M160" s="311"/>
      <c r="N160" s="311"/>
      <c r="O160" s="191"/>
      <c r="P160" s="191"/>
      <c r="Q160" s="191"/>
      <c r="R160" s="53"/>
      <c r="S160" s="51"/>
    </row>
    <row r="161" spans="1:19" ht="12.75">
      <c r="A161" s="4"/>
      <c r="B161" s="12"/>
      <c r="C161" s="12"/>
      <c r="D161" s="12"/>
      <c r="E161" s="182"/>
      <c r="F161" s="12"/>
      <c r="G161" s="12"/>
      <c r="H161" s="12"/>
      <c r="I161" s="12"/>
      <c r="J161" s="18"/>
      <c r="K161" s="172"/>
      <c r="L161" s="335"/>
      <c r="M161" s="306"/>
      <c r="N161" s="306"/>
      <c r="O161" s="186"/>
      <c r="P161" s="186"/>
      <c r="Q161" s="186"/>
      <c r="R161" s="51"/>
      <c r="S161" s="51"/>
    </row>
    <row r="162" spans="1:19" ht="12.75">
      <c r="A162" s="4"/>
      <c r="B162" s="12"/>
      <c r="C162" s="12"/>
      <c r="D162" s="12"/>
      <c r="E162" s="182"/>
      <c r="F162" s="12"/>
      <c r="G162" s="12"/>
      <c r="H162" s="12"/>
      <c r="I162" s="12"/>
      <c r="J162" s="18"/>
      <c r="K162" s="172"/>
      <c r="L162" s="335"/>
      <c r="M162" s="306"/>
      <c r="N162" s="306"/>
      <c r="O162" s="186"/>
      <c r="P162" s="186"/>
      <c r="Q162" s="186"/>
      <c r="R162" s="51"/>
      <c r="S162" s="51"/>
    </row>
    <row r="163" spans="1:19" ht="12.75">
      <c r="A163" s="4"/>
      <c r="B163" s="12"/>
      <c r="C163" s="12"/>
      <c r="D163" s="12"/>
      <c r="E163" s="182"/>
      <c r="F163" s="12"/>
      <c r="G163" s="12"/>
      <c r="H163" s="12"/>
      <c r="I163" s="12"/>
      <c r="J163" s="18"/>
      <c r="K163" s="172"/>
      <c r="L163" s="335"/>
      <c r="M163" s="306"/>
      <c r="N163" s="306"/>
      <c r="O163" s="186"/>
      <c r="P163" s="186"/>
      <c r="Q163" s="186"/>
      <c r="R163" s="51"/>
      <c r="S163" s="51"/>
    </row>
    <row r="164" spans="1:19" ht="12.75">
      <c r="A164" s="4"/>
      <c r="B164" s="12"/>
      <c r="C164" s="12"/>
      <c r="D164" s="12"/>
      <c r="E164" s="182"/>
      <c r="F164" s="12"/>
      <c r="G164" s="12"/>
      <c r="H164" s="12"/>
      <c r="I164" s="12"/>
      <c r="J164" s="18"/>
      <c r="K164" s="172"/>
      <c r="L164" s="335"/>
      <c r="M164" s="306"/>
      <c r="N164" s="306"/>
      <c r="O164" s="186"/>
      <c r="P164" s="186"/>
      <c r="Q164" s="186"/>
      <c r="R164" s="51"/>
      <c r="S164" s="51"/>
    </row>
    <row r="165" spans="1:19" ht="12.75">
      <c r="A165" s="4"/>
      <c r="B165" s="12"/>
      <c r="C165" s="12"/>
      <c r="D165" s="12"/>
      <c r="E165" s="182"/>
      <c r="F165" s="12"/>
      <c r="G165" s="12"/>
      <c r="H165" s="12"/>
      <c r="I165" s="12"/>
      <c r="J165" s="18"/>
      <c r="K165" s="172"/>
      <c r="L165" s="335"/>
      <c r="M165" s="306"/>
      <c r="N165" s="306"/>
      <c r="O165" s="186"/>
      <c r="P165" s="186"/>
      <c r="Q165" s="186"/>
      <c r="R165" s="51"/>
      <c r="S165" s="51"/>
    </row>
    <row r="166" spans="1:19" ht="12.75">
      <c r="A166" s="4"/>
      <c r="B166" s="12"/>
      <c r="C166" s="12"/>
      <c r="D166" s="12"/>
      <c r="E166" s="182"/>
      <c r="F166" s="12"/>
      <c r="G166" s="12"/>
      <c r="H166" s="12"/>
      <c r="I166" s="12"/>
      <c r="J166" s="18"/>
      <c r="K166" s="172"/>
      <c r="L166" s="335"/>
      <c r="M166" s="306"/>
      <c r="N166" s="306"/>
      <c r="O166" s="186"/>
      <c r="P166" s="186"/>
      <c r="Q166" s="186"/>
      <c r="R166" s="51"/>
      <c r="S166" s="51"/>
    </row>
    <row r="167" spans="1:19" ht="12.75">
      <c r="A167" s="4"/>
      <c r="B167" s="12"/>
      <c r="C167" s="12"/>
      <c r="D167" s="12"/>
      <c r="E167" s="182"/>
      <c r="F167" s="12"/>
      <c r="G167" s="12"/>
      <c r="H167" s="12"/>
      <c r="I167" s="12"/>
      <c r="J167" s="18"/>
      <c r="K167" s="172"/>
      <c r="L167" s="335"/>
      <c r="M167" s="306"/>
      <c r="N167" s="306"/>
      <c r="O167" s="186"/>
      <c r="P167" s="186"/>
      <c r="Q167" s="186"/>
      <c r="R167" s="51"/>
      <c r="S167" s="51"/>
    </row>
    <row r="168" spans="1:19" ht="12.75">
      <c r="A168" s="4"/>
      <c r="B168" s="12"/>
      <c r="C168" s="12"/>
      <c r="D168" s="12"/>
      <c r="E168" s="182"/>
      <c r="F168" s="12"/>
      <c r="G168" s="12"/>
      <c r="H168" s="12"/>
      <c r="I168" s="12"/>
      <c r="J168" s="18"/>
      <c r="K168" s="172"/>
      <c r="L168" s="335"/>
      <c r="M168" s="306"/>
      <c r="N168" s="306"/>
      <c r="O168" s="186"/>
      <c r="P168" s="186"/>
      <c r="Q168" s="186"/>
      <c r="R168" s="51"/>
      <c r="S168" s="51"/>
    </row>
    <row r="169" spans="1:19" ht="12.75">
      <c r="A169" s="4"/>
      <c r="B169" s="12"/>
      <c r="C169" s="12"/>
      <c r="D169" s="12"/>
      <c r="E169" s="182"/>
      <c r="F169" s="12"/>
      <c r="G169" s="12"/>
      <c r="H169" s="12"/>
      <c r="I169" s="12"/>
      <c r="J169" s="18"/>
      <c r="K169" s="175"/>
      <c r="L169" s="340"/>
      <c r="M169" s="312"/>
      <c r="N169" s="312"/>
      <c r="O169" s="186"/>
      <c r="P169" s="186"/>
      <c r="Q169" s="186"/>
      <c r="R169" s="51"/>
      <c r="S169" s="51"/>
    </row>
    <row r="170" spans="1:19" ht="12.75">
      <c r="A170" s="4"/>
      <c r="B170" s="12"/>
      <c r="C170" s="12"/>
      <c r="D170" s="12"/>
      <c r="E170" s="182"/>
      <c r="F170" s="12"/>
      <c r="G170" s="12"/>
      <c r="H170" s="12"/>
      <c r="I170" s="12"/>
      <c r="J170" s="18"/>
      <c r="K170" s="172"/>
      <c r="L170" s="335"/>
      <c r="M170" s="306"/>
      <c r="N170" s="306"/>
      <c r="O170" s="186"/>
      <c r="P170" s="186"/>
      <c r="Q170" s="186"/>
      <c r="R170" s="51"/>
      <c r="S170" s="51"/>
    </row>
    <row r="171" spans="1:19" ht="12.75">
      <c r="A171" s="1"/>
      <c r="B171" s="12"/>
      <c r="C171" s="12"/>
      <c r="D171" s="12"/>
      <c r="E171" s="181"/>
      <c r="F171" s="12"/>
      <c r="G171" s="12"/>
      <c r="H171" s="12"/>
      <c r="I171" s="12"/>
      <c r="J171" s="18"/>
      <c r="K171" s="18"/>
      <c r="L171" s="336"/>
      <c r="M171" s="307"/>
      <c r="N171" s="307"/>
      <c r="O171" s="17"/>
      <c r="P171" s="17"/>
      <c r="Q171" s="17"/>
      <c r="R171" s="12"/>
      <c r="S171" s="12"/>
    </row>
    <row r="172" spans="1:19" ht="12.75">
      <c r="A172" s="13"/>
      <c r="B172" s="12"/>
      <c r="C172" s="12"/>
      <c r="D172" s="12"/>
      <c r="E172" s="181"/>
      <c r="F172" s="12"/>
      <c r="G172" s="12"/>
      <c r="H172" s="12"/>
      <c r="I172" s="12"/>
      <c r="J172" s="18"/>
      <c r="K172" s="174"/>
      <c r="L172" s="338"/>
      <c r="M172" s="309"/>
      <c r="N172" s="309"/>
      <c r="O172" s="189"/>
      <c r="P172" s="189"/>
      <c r="Q172" s="189"/>
      <c r="R172" s="55"/>
      <c r="S172" s="51"/>
    </row>
    <row r="173" spans="1:19" ht="12.75">
      <c r="A173" s="44"/>
      <c r="B173" s="12"/>
      <c r="C173" s="12"/>
      <c r="D173" s="12"/>
      <c r="E173" s="183"/>
      <c r="F173" s="12"/>
      <c r="G173" s="12"/>
      <c r="H173" s="12"/>
      <c r="I173" s="12"/>
      <c r="J173" s="18"/>
      <c r="K173" s="172"/>
      <c r="L173" s="335"/>
      <c r="M173" s="306"/>
      <c r="N173" s="306"/>
      <c r="O173" s="189"/>
      <c r="P173" s="189"/>
      <c r="Q173" s="189"/>
      <c r="R173" s="55"/>
      <c r="S173" s="51"/>
    </row>
    <row r="174" spans="1:19" ht="12.75">
      <c r="A174" s="44"/>
      <c r="B174" s="12"/>
      <c r="C174" s="12"/>
      <c r="D174" s="12"/>
      <c r="E174" s="183"/>
      <c r="F174" s="12"/>
      <c r="G174" s="12"/>
      <c r="H174" s="12"/>
      <c r="I174" s="12"/>
      <c r="J174" s="18"/>
      <c r="K174" s="172"/>
      <c r="L174" s="335"/>
      <c r="M174" s="306"/>
      <c r="N174" s="306"/>
      <c r="O174" s="189"/>
      <c r="P174" s="189"/>
      <c r="Q174" s="189"/>
      <c r="R174" s="55"/>
      <c r="S174" s="51"/>
    </row>
    <row r="175" spans="1:19" ht="12.75">
      <c r="A175" s="44"/>
      <c r="B175" s="12"/>
      <c r="C175" s="12"/>
      <c r="D175" s="12"/>
      <c r="E175" s="183"/>
      <c r="F175" s="12"/>
      <c r="G175" s="12"/>
      <c r="H175" s="12"/>
      <c r="I175" s="12"/>
      <c r="J175" s="18"/>
      <c r="K175" s="176"/>
      <c r="L175" s="341"/>
      <c r="M175" s="313"/>
      <c r="N175" s="313"/>
      <c r="O175" s="187"/>
      <c r="P175" s="187"/>
      <c r="Q175" s="187"/>
      <c r="R175" s="55"/>
      <c r="S175" s="51"/>
    </row>
    <row r="176" spans="1:19" ht="12.75">
      <c r="A176" s="44"/>
      <c r="B176" s="12"/>
      <c r="C176" s="12"/>
      <c r="D176" s="12"/>
      <c r="E176" s="182"/>
      <c r="F176" s="12"/>
      <c r="G176" s="12"/>
      <c r="H176" s="12"/>
      <c r="I176" s="12"/>
      <c r="J176" s="18"/>
      <c r="K176" s="176"/>
      <c r="L176" s="341"/>
      <c r="M176" s="313"/>
      <c r="N176" s="313"/>
      <c r="O176" s="187"/>
      <c r="P176" s="187"/>
      <c r="Q176" s="187"/>
      <c r="R176" s="55"/>
      <c r="S176" s="51"/>
    </row>
    <row r="177" spans="1:19" ht="12.75">
      <c r="A177" s="44"/>
      <c r="B177" s="12"/>
      <c r="C177" s="12"/>
      <c r="D177" s="12"/>
      <c r="E177" s="182"/>
      <c r="F177" s="12"/>
      <c r="G177" s="12"/>
      <c r="H177" s="12"/>
      <c r="I177" s="12"/>
      <c r="J177" s="18"/>
      <c r="K177" s="176"/>
      <c r="L177" s="341"/>
      <c r="M177" s="313"/>
      <c r="N177" s="313"/>
      <c r="O177" s="187"/>
      <c r="P177" s="187"/>
      <c r="Q177" s="187"/>
      <c r="R177" s="55"/>
      <c r="S177" s="51"/>
    </row>
    <row r="178" spans="1:19" ht="12.75">
      <c r="A178" s="44"/>
      <c r="B178" s="12"/>
      <c r="C178" s="12"/>
      <c r="D178" s="12"/>
      <c r="E178" s="182"/>
      <c r="F178" s="12"/>
      <c r="G178" s="12"/>
      <c r="H178" s="12"/>
      <c r="I178" s="12"/>
      <c r="J178" s="18"/>
      <c r="K178" s="176"/>
      <c r="L178" s="341"/>
      <c r="M178" s="313"/>
      <c r="N178" s="313"/>
      <c r="O178" s="187"/>
      <c r="P178" s="187"/>
      <c r="Q178" s="187"/>
      <c r="R178" s="55"/>
      <c r="S178" s="51"/>
    </row>
    <row r="179" spans="1:19" ht="12.75">
      <c r="A179" s="44"/>
      <c r="B179" s="12"/>
      <c r="C179" s="12"/>
      <c r="D179" s="12"/>
      <c r="E179" s="182"/>
      <c r="F179" s="12"/>
      <c r="G179" s="12"/>
      <c r="H179" s="12"/>
      <c r="I179" s="12"/>
      <c r="J179" s="18"/>
      <c r="K179" s="176"/>
      <c r="L179" s="341"/>
      <c r="M179" s="313"/>
      <c r="N179" s="313"/>
      <c r="O179" s="187"/>
      <c r="P179" s="187"/>
      <c r="Q179" s="187"/>
      <c r="R179" s="55"/>
      <c r="S179" s="51"/>
    </row>
    <row r="180" spans="1:19" ht="12.75">
      <c r="A180" s="44"/>
      <c r="B180" s="12"/>
      <c r="C180" s="12"/>
      <c r="D180" s="12"/>
      <c r="E180" s="182"/>
      <c r="F180" s="12"/>
      <c r="G180" s="12"/>
      <c r="H180" s="12"/>
      <c r="I180" s="12"/>
      <c r="J180" s="18"/>
      <c r="K180" s="172"/>
      <c r="L180" s="335"/>
      <c r="M180" s="306"/>
      <c r="N180" s="306"/>
      <c r="O180" s="189"/>
      <c r="P180" s="189"/>
      <c r="Q180" s="189"/>
      <c r="R180" s="55"/>
      <c r="S180" s="51"/>
    </row>
    <row r="181" spans="1:19" ht="12.75">
      <c r="A181" s="44"/>
      <c r="B181" s="12"/>
      <c r="C181" s="12"/>
      <c r="D181" s="12"/>
      <c r="E181" s="182"/>
      <c r="F181" s="12"/>
      <c r="G181" s="12"/>
      <c r="H181" s="12"/>
      <c r="I181" s="12"/>
      <c r="J181" s="18"/>
      <c r="K181" s="172"/>
      <c r="L181" s="335"/>
      <c r="M181" s="306"/>
      <c r="N181" s="306"/>
      <c r="O181" s="189"/>
      <c r="P181" s="189"/>
      <c r="Q181" s="189"/>
      <c r="R181" s="55"/>
      <c r="S181" s="51"/>
    </row>
    <row r="182" spans="1:19" ht="12.75">
      <c r="A182" s="44"/>
      <c r="B182" s="12"/>
      <c r="C182" s="12"/>
      <c r="D182" s="12"/>
      <c r="E182" s="182"/>
      <c r="F182" s="12"/>
      <c r="G182" s="12"/>
      <c r="H182" s="12"/>
      <c r="I182" s="12"/>
      <c r="J182" s="18"/>
      <c r="K182" s="172"/>
      <c r="L182" s="335"/>
      <c r="M182" s="306"/>
      <c r="N182" s="306"/>
      <c r="O182" s="189"/>
      <c r="P182" s="189"/>
      <c r="Q182" s="189"/>
      <c r="R182" s="55"/>
      <c r="S182" s="51"/>
    </row>
    <row r="183" spans="1:19" ht="12.75">
      <c r="A183" s="44"/>
      <c r="B183" s="12"/>
      <c r="C183" s="12"/>
      <c r="D183" s="12"/>
      <c r="E183" s="182"/>
      <c r="F183" s="12"/>
      <c r="G183" s="12"/>
      <c r="H183" s="12"/>
      <c r="I183" s="12"/>
      <c r="J183" s="18"/>
      <c r="K183" s="172"/>
      <c r="L183" s="335"/>
      <c r="M183" s="306"/>
      <c r="N183" s="306"/>
      <c r="O183" s="189"/>
      <c r="P183" s="189"/>
      <c r="Q183" s="189"/>
      <c r="R183" s="55"/>
      <c r="S183" s="51"/>
    </row>
    <row r="184" spans="1:19" ht="12.75">
      <c r="A184" s="44"/>
      <c r="B184" s="12"/>
      <c r="C184" s="12"/>
      <c r="D184" s="12"/>
      <c r="E184" s="182"/>
      <c r="F184" s="12"/>
      <c r="G184" s="12"/>
      <c r="H184" s="12"/>
      <c r="I184" s="12"/>
      <c r="J184" s="18"/>
      <c r="K184" s="172"/>
      <c r="L184" s="335"/>
      <c r="M184" s="306"/>
      <c r="N184" s="306"/>
      <c r="O184" s="189"/>
      <c r="P184" s="189"/>
      <c r="Q184" s="189"/>
      <c r="R184" s="55"/>
      <c r="S184" s="51"/>
    </row>
    <row r="185" spans="1:19" ht="12.75">
      <c r="A185" s="44"/>
      <c r="B185" s="12"/>
      <c r="C185" s="12"/>
      <c r="D185" s="12"/>
      <c r="E185" s="182"/>
      <c r="F185" s="12"/>
      <c r="G185" s="12"/>
      <c r="H185" s="12"/>
      <c r="I185" s="12"/>
      <c r="J185" s="18"/>
      <c r="K185" s="172"/>
      <c r="L185" s="335"/>
      <c r="M185" s="306"/>
      <c r="N185" s="306"/>
      <c r="O185" s="189"/>
      <c r="P185" s="189"/>
      <c r="Q185" s="189"/>
      <c r="R185" s="55"/>
      <c r="S185" s="51"/>
    </row>
    <row r="186" spans="1:19" ht="12.75">
      <c r="A186" s="44"/>
      <c r="B186" s="12"/>
      <c r="C186" s="12"/>
      <c r="D186" s="12"/>
      <c r="E186" s="182"/>
      <c r="F186" s="12"/>
      <c r="G186" s="12"/>
      <c r="H186" s="12"/>
      <c r="I186" s="12"/>
      <c r="J186" s="18"/>
      <c r="K186" s="172"/>
      <c r="L186" s="335"/>
      <c r="M186" s="306"/>
      <c r="N186" s="306"/>
      <c r="O186" s="189"/>
      <c r="P186" s="189"/>
      <c r="Q186" s="189"/>
      <c r="R186" s="55"/>
      <c r="S186" s="51"/>
    </row>
    <row r="187" spans="1:19" ht="12.75">
      <c r="A187" s="44"/>
      <c r="B187" s="12"/>
      <c r="C187" s="12"/>
      <c r="D187" s="12"/>
      <c r="E187" s="182"/>
      <c r="F187" s="12"/>
      <c r="G187" s="12"/>
      <c r="H187" s="12"/>
      <c r="I187" s="12"/>
      <c r="J187" s="18"/>
      <c r="K187" s="172"/>
      <c r="L187" s="335"/>
      <c r="M187" s="306"/>
      <c r="N187" s="306"/>
      <c r="O187" s="189"/>
      <c r="P187" s="189"/>
      <c r="Q187" s="189"/>
      <c r="R187" s="55"/>
      <c r="S187" s="51"/>
    </row>
    <row r="188" spans="1:19" ht="12.75">
      <c r="A188" s="44"/>
      <c r="B188" s="12"/>
      <c r="C188" s="12"/>
      <c r="D188" s="12"/>
      <c r="E188" s="182"/>
      <c r="F188" s="12"/>
      <c r="G188" s="12"/>
      <c r="H188" s="12"/>
      <c r="I188" s="12"/>
      <c r="J188" s="18"/>
      <c r="K188" s="172"/>
      <c r="L188" s="335"/>
      <c r="M188" s="306"/>
      <c r="N188" s="306"/>
      <c r="O188" s="189"/>
      <c r="P188" s="189"/>
      <c r="Q188" s="189"/>
      <c r="R188" s="55"/>
      <c r="S188" s="51"/>
    </row>
    <row r="189" spans="1:19" ht="12.75">
      <c r="A189" s="44"/>
      <c r="B189" s="12"/>
      <c r="C189" s="12"/>
      <c r="D189" s="12"/>
      <c r="E189" s="182"/>
      <c r="F189" s="12"/>
      <c r="G189" s="12"/>
      <c r="H189" s="12"/>
      <c r="I189" s="12"/>
      <c r="J189" s="18"/>
      <c r="K189" s="172"/>
      <c r="L189" s="335"/>
      <c r="M189" s="306"/>
      <c r="N189" s="306"/>
      <c r="O189" s="189"/>
      <c r="P189" s="189"/>
      <c r="Q189" s="189"/>
      <c r="R189" s="55"/>
      <c r="S189" s="51"/>
    </row>
    <row r="190" spans="1:19" ht="12.75">
      <c r="A190" s="44"/>
      <c r="B190" s="12"/>
      <c r="C190" s="12"/>
      <c r="D190" s="12"/>
      <c r="E190" s="182"/>
      <c r="F190" s="12"/>
      <c r="G190" s="12"/>
      <c r="H190" s="12"/>
      <c r="I190" s="12"/>
      <c r="J190" s="18"/>
      <c r="K190" s="176"/>
      <c r="L190" s="341"/>
      <c r="M190" s="313"/>
      <c r="N190" s="313"/>
      <c r="O190" s="187"/>
      <c r="P190" s="187"/>
      <c r="Q190" s="187"/>
      <c r="R190" s="345"/>
      <c r="S190" s="51"/>
    </row>
    <row r="191" spans="1:19" ht="12.75">
      <c r="A191" s="44"/>
      <c r="B191" s="12"/>
      <c r="C191" s="12"/>
      <c r="D191" s="12"/>
      <c r="E191" s="182"/>
      <c r="F191" s="12"/>
      <c r="G191" s="12"/>
      <c r="H191" s="12"/>
      <c r="I191" s="12"/>
      <c r="J191" s="18"/>
      <c r="K191" s="176"/>
      <c r="L191" s="341"/>
      <c r="M191" s="313"/>
      <c r="N191" s="313"/>
      <c r="O191" s="187"/>
      <c r="P191" s="187"/>
      <c r="Q191" s="187"/>
      <c r="R191" s="345"/>
      <c r="S191" s="51"/>
    </row>
    <row r="192" spans="1:19" ht="12.75">
      <c r="A192" s="44"/>
      <c r="B192" s="12"/>
      <c r="C192" s="12"/>
      <c r="D192" s="12"/>
      <c r="E192" s="182"/>
      <c r="F192" s="12"/>
      <c r="G192" s="12"/>
      <c r="H192" s="12"/>
      <c r="I192" s="12"/>
      <c r="J192" s="18"/>
      <c r="K192" s="53"/>
      <c r="L192" s="239"/>
      <c r="M192" s="311"/>
      <c r="N192" s="311"/>
      <c r="O192" s="187"/>
      <c r="P192" s="187"/>
      <c r="Q192" s="187"/>
      <c r="R192" s="51"/>
      <c r="S192" s="51"/>
    </row>
    <row r="193" spans="1:19" ht="12.75">
      <c r="A193" s="44"/>
      <c r="B193" s="12"/>
      <c r="C193" s="12"/>
      <c r="D193" s="12"/>
      <c r="E193" s="182"/>
      <c r="F193" s="12"/>
      <c r="G193" s="12"/>
      <c r="H193" s="12"/>
      <c r="I193" s="12"/>
      <c r="J193" s="18"/>
      <c r="K193" s="53"/>
      <c r="L193" s="239"/>
      <c r="M193" s="311"/>
      <c r="N193" s="311"/>
      <c r="O193" s="187"/>
      <c r="P193" s="187"/>
      <c r="Q193" s="187"/>
      <c r="R193" s="51"/>
      <c r="S193" s="51"/>
    </row>
    <row r="194" spans="1:19" ht="12.75">
      <c r="A194" s="44"/>
      <c r="B194" s="12"/>
      <c r="C194" s="12"/>
      <c r="D194" s="12"/>
      <c r="E194" s="182"/>
      <c r="F194" s="12"/>
      <c r="G194" s="12"/>
      <c r="H194" s="12"/>
      <c r="I194" s="12"/>
      <c r="J194" s="18"/>
      <c r="K194" s="176"/>
      <c r="L194" s="341"/>
      <c r="M194" s="313"/>
      <c r="N194" s="313"/>
      <c r="O194" s="187"/>
      <c r="P194" s="187"/>
      <c r="Q194" s="187"/>
      <c r="R194" s="51"/>
      <c r="S194" s="51"/>
    </row>
    <row r="195" spans="1:19" ht="12.75">
      <c r="A195" s="44"/>
      <c r="B195" s="12"/>
      <c r="C195" s="12"/>
      <c r="D195" s="12"/>
      <c r="E195" s="182"/>
      <c r="F195" s="12"/>
      <c r="G195" s="12"/>
      <c r="H195" s="12"/>
      <c r="I195" s="12"/>
      <c r="J195" s="18"/>
      <c r="K195" s="172"/>
      <c r="L195" s="335"/>
      <c r="M195" s="306"/>
      <c r="N195" s="306"/>
      <c r="O195" s="189"/>
      <c r="P195" s="189"/>
      <c r="Q195" s="189"/>
      <c r="R195" s="51"/>
      <c r="S195" s="51"/>
    </row>
    <row r="196" spans="1:19" ht="12.75">
      <c r="A196" s="44"/>
      <c r="B196" s="12"/>
      <c r="C196" s="12"/>
      <c r="D196" s="12"/>
      <c r="E196" s="182"/>
      <c r="F196" s="12"/>
      <c r="G196" s="12"/>
      <c r="H196" s="12"/>
      <c r="I196" s="12"/>
      <c r="J196" s="18"/>
      <c r="K196" s="172"/>
      <c r="L196" s="335"/>
      <c r="M196" s="306"/>
      <c r="N196" s="306"/>
      <c r="O196" s="189"/>
      <c r="P196" s="189"/>
      <c r="Q196" s="189"/>
      <c r="R196" s="51"/>
      <c r="S196" s="51"/>
    </row>
    <row r="197" spans="1:19" ht="12.75">
      <c r="A197" s="44"/>
      <c r="B197" s="12"/>
      <c r="C197" s="12"/>
      <c r="D197" s="12"/>
      <c r="E197" s="182"/>
      <c r="F197" s="12"/>
      <c r="G197" s="12"/>
      <c r="H197" s="12"/>
      <c r="I197" s="12"/>
      <c r="J197" s="18"/>
      <c r="K197" s="172"/>
      <c r="L197" s="335"/>
      <c r="M197" s="306"/>
      <c r="N197" s="306"/>
      <c r="O197" s="189"/>
      <c r="P197" s="189"/>
      <c r="Q197" s="189"/>
      <c r="R197" s="51"/>
      <c r="S197" s="51"/>
    </row>
    <row r="198" spans="1:19" ht="12.75">
      <c r="A198" s="44"/>
      <c r="B198" s="12"/>
      <c r="C198" s="12"/>
      <c r="D198" s="12"/>
      <c r="E198" s="182"/>
      <c r="F198" s="12"/>
      <c r="G198" s="12"/>
      <c r="H198" s="12"/>
      <c r="I198" s="12"/>
      <c r="J198" s="18"/>
      <c r="K198" s="172"/>
      <c r="L198" s="335"/>
      <c r="M198" s="306"/>
      <c r="N198" s="306"/>
      <c r="O198" s="189"/>
      <c r="P198" s="189"/>
      <c r="Q198" s="189"/>
      <c r="R198" s="51"/>
      <c r="S198" s="51"/>
    </row>
    <row r="199" spans="1:19" ht="12.75">
      <c r="A199" s="44"/>
      <c r="B199" s="12"/>
      <c r="C199" s="12"/>
      <c r="D199" s="12"/>
      <c r="E199" s="182"/>
      <c r="F199" s="12"/>
      <c r="G199" s="12"/>
      <c r="H199" s="12"/>
      <c r="I199" s="12"/>
      <c r="J199" s="18"/>
      <c r="K199" s="172"/>
      <c r="L199" s="335"/>
      <c r="M199" s="306"/>
      <c r="N199" s="306"/>
      <c r="O199" s="187"/>
      <c r="P199" s="187"/>
      <c r="Q199" s="187"/>
      <c r="R199" s="51"/>
      <c r="S199" s="51"/>
    </row>
    <row r="200" spans="1:19" ht="12.75">
      <c r="A200" s="44"/>
      <c r="B200" s="12"/>
      <c r="C200" s="12"/>
      <c r="D200" s="12"/>
      <c r="E200" s="182"/>
      <c r="F200" s="12"/>
      <c r="G200" s="12"/>
      <c r="H200" s="12"/>
      <c r="I200" s="12"/>
      <c r="J200" s="18"/>
      <c r="K200" s="172"/>
      <c r="L200" s="335"/>
      <c r="M200" s="306"/>
      <c r="N200" s="306"/>
      <c r="O200" s="187"/>
      <c r="P200" s="187"/>
      <c r="Q200" s="187"/>
      <c r="R200" s="51"/>
      <c r="S200" s="51"/>
    </row>
    <row r="201" spans="1:19" ht="12.75">
      <c r="A201" s="44"/>
      <c r="B201" s="12"/>
      <c r="C201" s="12"/>
      <c r="D201" s="12"/>
      <c r="E201" s="182"/>
      <c r="F201" s="12"/>
      <c r="G201" s="12"/>
      <c r="H201" s="12"/>
      <c r="I201" s="12"/>
      <c r="J201" s="18"/>
      <c r="K201" s="172"/>
      <c r="L201" s="335"/>
      <c r="M201" s="306"/>
      <c r="N201" s="306"/>
      <c r="O201" s="187"/>
      <c r="P201" s="187"/>
      <c r="Q201" s="187"/>
      <c r="R201" s="51"/>
      <c r="S201" s="51"/>
    </row>
    <row r="202" spans="1:19" ht="12.75">
      <c r="A202" s="44"/>
      <c r="B202" s="12"/>
      <c r="C202" s="12"/>
      <c r="D202" s="12"/>
      <c r="E202" s="182"/>
      <c r="F202" s="12"/>
      <c r="G202" s="12"/>
      <c r="H202" s="12"/>
      <c r="I202" s="12"/>
      <c r="J202" s="18"/>
      <c r="K202" s="172"/>
      <c r="L202" s="335"/>
      <c r="M202" s="306"/>
      <c r="N202" s="306"/>
      <c r="O202" s="187"/>
      <c r="P202" s="187"/>
      <c r="Q202" s="187"/>
      <c r="R202" s="51"/>
      <c r="S202" s="51"/>
    </row>
    <row r="203" spans="1:19" ht="12.75">
      <c r="A203" s="44"/>
      <c r="B203" s="12"/>
      <c r="C203" s="12"/>
      <c r="D203" s="12"/>
      <c r="E203" s="182"/>
      <c r="F203" s="12"/>
      <c r="G203" s="12"/>
      <c r="H203" s="12"/>
      <c r="I203" s="12"/>
      <c r="J203" s="18"/>
      <c r="K203" s="172"/>
      <c r="L203" s="335"/>
      <c r="M203" s="306"/>
      <c r="N203" s="306"/>
      <c r="O203" s="187"/>
      <c r="P203" s="187"/>
      <c r="Q203" s="187"/>
      <c r="R203" s="51"/>
      <c r="S203" s="51"/>
    </row>
    <row r="204" spans="1:19" ht="12.75">
      <c r="A204" s="44"/>
      <c r="B204" s="12"/>
      <c r="C204" s="12"/>
      <c r="D204" s="12"/>
      <c r="E204" s="182"/>
      <c r="F204" s="12"/>
      <c r="G204" s="12"/>
      <c r="H204" s="12"/>
      <c r="I204" s="12"/>
      <c r="J204" s="18"/>
      <c r="K204" s="172"/>
      <c r="L204" s="335"/>
      <c r="M204" s="306"/>
      <c r="N204" s="306"/>
      <c r="O204" s="187"/>
      <c r="P204" s="187"/>
      <c r="Q204" s="187"/>
      <c r="R204" s="51"/>
      <c r="S204" s="51"/>
    </row>
    <row r="205" spans="1:19" ht="12.75">
      <c r="A205" s="44"/>
      <c r="B205" s="12"/>
      <c r="C205" s="12"/>
      <c r="D205" s="12"/>
      <c r="E205" s="182"/>
      <c r="F205" s="12"/>
      <c r="G205" s="12"/>
      <c r="H205" s="12"/>
      <c r="I205" s="12"/>
      <c r="J205" s="18"/>
      <c r="K205" s="172"/>
      <c r="L205" s="335"/>
      <c r="M205" s="306"/>
      <c r="N205" s="306"/>
      <c r="O205" s="187"/>
      <c r="P205" s="187"/>
      <c r="Q205" s="187"/>
      <c r="R205" s="51"/>
      <c r="S205" s="51"/>
    </row>
    <row r="206" spans="1:19" ht="12.75">
      <c r="A206" s="44"/>
      <c r="B206" s="12"/>
      <c r="C206" s="12"/>
      <c r="D206" s="12"/>
      <c r="E206" s="182"/>
      <c r="F206" s="12"/>
      <c r="G206" s="12"/>
      <c r="H206" s="12"/>
      <c r="I206" s="12"/>
      <c r="J206" s="18"/>
      <c r="K206" s="172"/>
      <c r="L206" s="335"/>
      <c r="M206" s="306"/>
      <c r="N206" s="306"/>
      <c r="O206" s="187"/>
      <c r="P206" s="187"/>
      <c r="Q206" s="187"/>
      <c r="R206" s="51"/>
      <c r="S206" s="51"/>
    </row>
    <row r="207" spans="1:19" ht="12.75">
      <c r="A207" s="44"/>
      <c r="B207" s="12"/>
      <c r="C207" s="12"/>
      <c r="D207" s="12"/>
      <c r="E207" s="182"/>
      <c r="F207" s="12"/>
      <c r="G207" s="12"/>
      <c r="H207" s="12"/>
      <c r="I207" s="12"/>
      <c r="J207" s="18"/>
      <c r="K207" s="172"/>
      <c r="L207" s="335"/>
      <c r="M207" s="306"/>
      <c r="N207" s="306"/>
      <c r="O207" s="187"/>
      <c r="P207" s="187"/>
      <c r="Q207" s="187"/>
      <c r="R207" s="51"/>
      <c r="S207" s="51"/>
    </row>
    <row r="208" spans="1:19" ht="12.75">
      <c r="A208" s="44"/>
      <c r="B208" s="12"/>
      <c r="C208" s="12"/>
      <c r="D208" s="12"/>
      <c r="E208" s="182"/>
      <c r="F208" s="12"/>
      <c r="G208" s="12"/>
      <c r="H208" s="12"/>
      <c r="I208" s="12"/>
      <c r="J208" s="18"/>
      <c r="K208" s="172"/>
      <c r="L208" s="335"/>
      <c r="M208" s="306"/>
      <c r="N208" s="306"/>
      <c r="O208" s="187"/>
      <c r="P208" s="187"/>
      <c r="Q208" s="187"/>
      <c r="R208" s="51"/>
      <c r="S208" s="51"/>
    </row>
    <row r="209" spans="1:19" ht="12.75">
      <c r="A209" s="44"/>
      <c r="B209" s="12"/>
      <c r="C209" s="12"/>
      <c r="D209" s="12"/>
      <c r="E209" s="182"/>
      <c r="F209" s="12"/>
      <c r="G209" s="12"/>
      <c r="H209" s="12"/>
      <c r="I209" s="12"/>
      <c r="J209" s="18"/>
      <c r="K209" s="172"/>
      <c r="L209" s="335"/>
      <c r="M209" s="306"/>
      <c r="N209" s="306"/>
      <c r="O209" s="187"/>
      <c r="P209" s="187"/>
      <c r="Q209" s="187"/>
      <c r="R209" s="51"/>
      <c r="S209" s="51"/>
    </row>
    <row r="210" spans="1:19" ht="12.75">
      <c r="A210" s="44"/>
      <c r="B210" s="12"/>
      <c r="C210" s="12"/>
      <c r="D210" s="12"/>
      <c r="E210" s="182"/>
      <c r="F210" s="12"/>
      <c r="G210" s="12"/>
      <c r="H210" s="12"/>
      <c r="I210" s="12"/>
      <c r="J210" s="18"/>
      <c r="K210" s="172"/>
      <c r="L210" s="335"/>
      <c r="M210" s="306"/>
      <c r="N210" s="306"/>
      <c r="O210" s="187"/>
      <c r="P210" s="187"/>
      <c r="Q210" s="187"/>
      <c r="R210" s="51"/>
      <c r="S210" s="51"/>
    </row>
    <row r="211" spans="1:19" ht="12.75">
      <c r="A211" s="44"/>
      <c r="B211" s="12"/>
      <c r="C211" s="12"/>
      <c r="D211" s="12"/>
      <c r="E211" s="182"/>
      <c r="F211" s="12"/>
      <c r="G211" s="12"/>
      <c r="H211" s="12"/>
      <c r="I211" s="12"/>
      <c r="J211" s="18"/>
      <c r="K211" s="172"/>
      <c r="L211" s="335"/>
      <c r="M211" s="306"/>
      <c r="N211" s="306"/>
      <c r="O211" s="187"/>
      <c r="P211" s="187"/>
      <c r="Q211" s="187"/>
      <c r="R211" s="51"/>
      <c r="S211" s="51"/>
    </row>
    <row r="212" spans="1:19" ht="12.75">
      <c r="A212" s="44"/>
      <c r="B212" s="12"/>
      <c r="C212" s="12"/>
      <c r="D212" s="12"/>
      <c r="E212" s="182"/>
      <c r="F212" s="12"/>
      <c r="G212" s="12"/>
      <c r="H212" s="12"/>
      <c r="I212" s="12"/>
      <c r="J212" s="18"/>
      <c r="K212" s="172"/>
      <c r="L212" s="335"/>
      <c r="M212" s="306"/>
      <c r="N212" s="306"/>
      <c r="O212" s="187"/>
      <c r="P212" s="187"/>
      <c r="Q212" s="187"/>
      <c r="R212" s="51"/>
      <c r="S212" s="51"/>
    </row>
    <row r="213" spans="1:19" ht="12.75">
      <c r="A213" s="44"/>
      <c r="B213" s="12"/>
      <c r="C213" s="12"/>
      <c r="D213" s="12"/>
      <c r="E213" s="182"/>
      <c r="F213" s="12"/>
      <c r="G213" s="12"/>
      <c r="H213" s="12"/>
      <c r="I213" s="12"/>
      <c r="J213" s="18"/>
      <c r="K213" s="172"/>
      <c r="L213" s="335"/>
      <c r="M213" s="306"/>
      <c r="N213" s="306"/>
      <c r="O213" s="187"/>
      <c r="P213" s="187"/>
      <c r="Q213" s="187"/>
      <c r="R213" s="51"/>
      <c r="S213" s="51"/>
    </row>
    <row r="214" spans="1:19" ht="12.75">
      <c r="A214" s="44"/>
      <c r="B214" s="12"/>
      <c r="C214" s="12"/>
      <c r="D214" s="12"/>
      <c r="E214" s="182"/>
      <c r="F214" s="12"/>
      <c r="G214" s="12"/>
      <c r="H214" s="12"/>
      <c r="I214" s="12"/>
      <c r="J214" s="18"/>
      <c r="K214" s="172"/>
      <c r="L214" s="335"/>
      <c r="M214" s="306"/>
      <c r="N214" s="306"/>
      <c r="O214" s="187"/>
      <c r="P214" s="187"/>
      <c r="Q214" s="187"/>
      <c r="R214" s="51"/>
      <c r="S214" s="51"/>
    </row>
    <row r="215" spans="1:19" ht="12.75">
      <c r="A215" s="44"/>
      <c r="B215" s="12"/>
      <c r="C215" s="12"/>
      <c r="D215" s="12"/>
      <c r="E215" s="182"/>
      <c r="F215" s="12"/>
      <c r="G215" s="12"/>
      <c r="H215" s="12"/>
      <c r="I215" s="12"/>
      <c r="J215" s="18"/>
      <c r="K215" s="172"/>
      <c r="L215" s="335"/>
      <c r="M215" s="306"/>
      <c r="N215" s="306"/>
      <c r="O215" s="187"/>
      <c r="P215" s="187"/>
      <c r="Q215" s="187"/>
      <c r="R215" s="51"/>
      <c r="S215" s="51"/>
    </row>
    <row r="216" spans="1:19" ht="12.75">
      <c r="A216" s="44"/>
      <c r="B216" s="12"/>
      <c r="C216" s="12"/>
      <c r="D216" s="12"/>
      <c r="E216" s="182"/>
      <c r="F216" s="12"/>
      <c r="G216" s="12"/>
      <c r="H216" s="12"/>
      <c r="I216" s="12"/>
      <c r="J216" s="18"/>
      <c r="K216" s="172"/>
      <c r="L216" s="335"/>
      <c r="M216" s="306"/>
      <c r="N216" s="306"/>
      <c r="O216" s="187"/>
      <c r="P216" s="187"/>
      <c r="Q216" s="187"/>
      <c r="R216" s="51"/>
      <c r="S216" s="51"/>
    </row>
    <row r="217" spans="1:19" ht="12.75">
      <c r="A217" s="44"/>
      <c r="B217" s="12"/>
      <c r="C217" s="12"/>
      <c r="D217" s="12"/>
      <c r="E217" s="182"/>
      <c r="F217" s="12"/>
      <c r="G217" s="12"/>
      <c r="H217" s="12"/>
      <c r="I217" s="12"/>
      <c r="J217" s="18"/>
      <c r="K217" s="172"/>
      <c r="L217" s="335"/>
      <c r="M217" s="306"/>
      <c r="N217" s="306"/>
      <c r="O217" s="187"/>
      <c r="P217" s="187"/>
      <c r="Q217" s="187"/>
      <c r="R217" s="51"/>
      <c r="S217" s="51"/>
    </row>
    <row r="218" spans="1:19" ht="12.75">
      <c r="A218" s="44"/>
      <c r="B218" s="12"/>
      <c r="C218" s="12"/>
      <c r="D218" s="12"/>
      <c r="E218" s="182"/>
      <c r="F218" s="12"/>
      <c r="G218" s="12"/>
      <c r="H218" s="12"/>
      <c r="I218" s="12"/>
      <c r="J218" s="18"/>
      <c r="K218" s="172"/>
      <c r="L218" s="335"/>
      <c r="M218" s="306"/>
      <c r="N218" s="306"/>
      <c r="O218" s="187"/>
      <c r="P218" s="187"/>
      <c r="Q218" s="187"/>
      <c r="R218" s="51"/>
      <c r="S218" s="51"/>
    </row>
    <row r="219" spans="1:19" ht="12.75">
      <c r="A219" s="44"/>
      <c r="B219" s="12"/>
      <c r="C219" s="12"/>
      <c r="D219" s="12"/>
      <c r="E219" s="182"/>
      <c r="F219" s="12"/>
      <c r="G219" s="12"/>
      <c r="H219" s="12"/>
      <c r="I219" s="12"/>
      <c r="J219" s="18"/>
      <c r="K219" s="172"/>
      <c r="L219" s="335"/>
      <c r="M219" s="306"/>
      <c r="N219" s="306"/>
      <c r="O219" s="187"/>
      <c r="P219" s="187"/>
      <c r="Q219" s="187"/>
      <c r="R219" s="51"/>
      <c r="S219" s="51"/>
    </row>
    <row r="220" spans="1:19" ht="12.75">
      <c r="A220" s="44"/>
      <c r="B220" s="12"/>
      <c r="C220" s="12"/>
      <c r="D220" s="12"/>
      <c r="E220" s="182"/>
      <c r="F220" s="12"/>
      <c r="G220" s="12"/>
      <c r="H220" s="12"/>
      <c r="I220" s="12"/>
      <c r="J220" s="18"/>
      <c r="K220" s="172"/>
      <c r="L220" s="335"/>
      <c r="M220" s="306"/>
      <c r="N220" s="306"/>
      <c r="O220" s="187"/>
      <c r="P220" s="187"/>
      <c r="Q220" s="187"/>
      <c r="R220" s="51"/>
      <c r="S220" s="51"/>
    </row>
    <row r="221" spans="1:19" ht="12.75">
      <c r="A221" s="44"/>
      <c r="B221" s="12"/>
      <c r="C221" s="12"/>
      <c r="D221" s="12"/>
      <c r="E221" s="182"/>
      <c r="F221" s="12"/>
      <c r="G221" s="12"/>
      <c r="H221" s="12"/>
      <c r="I221" s="12"/>
      <c r="J221" s="18"/>
      <c r="K221" s="172"/>
      <c r="L221" s="335"/>
      <c r="M221" s="306"/>
      <c r="N221" s="306"/>
      <c r="O221" s="187"/>
      <c r="P221" s="187"/>
      <c r="Q221" s="187"/>
      <c r="R221" s="51"/>
      <c r="S221" s="51"/>
    </row>
    <row r="222" spans="1:19" ht="12.75">
      <c r="A222" s="44"/>
      <c r="B222" s="12"/>
      <c r="C222" s="12"/>
      <c r="D222" s="12"/>
      <c r="E222" s="182"/>
      <c r="F222" s="12"/>
      <c r="G222" s="12"/>
      <c r="H222" s="12"/>
      <c r="I222" s="12"/>
      <c r="J222" s="18"/>
      <c r="K222" s="172"/>
      <c r="L222" s="335"/>
      <c r="M222" s="306"/>
      <c r="N222" s="306"/>
      <c r="O222" s="187"/>
      <c r="P222" s="187"/>
      <c r="Q222" s="187"/>
      <c r="R222" s="51"/>
      <c r="S222" s="51"/>
    </row>
    <row r="223" spans="1:19" ht="12.75">
      <c r="A223" s="44"/>
      <c r="B223" s="12"/>
      <c r="C223" s="12"/>
      <c r="D223" s="12"/>
      <c r="E223" s="182"/>
      <c r="F223" s="12"/>
      <c r="G223" s="12"/>
      <c r="H223" s="12"/>
      <c r="I223" s="12"/>
      <c r="J223" s="18"/>
      <c r="K223" s="172"/>
      <c r="L223" s="335"/>
      <c r="M223" s="306"/>
      <c r="N223" s="306"/>
      <c r="O223" s="187"/>
      <c r="P223" s="187"/>
      <c r="Q223" s="187"/>
      <c r="R223" s="51"/>
      <c r="S223" s="51"/>
    </row>
    <row r="224" spans="1:23" ht="12.75">
      <c r="A224" s="44"/>
      <c r="B224" s="12"/>
      <c r="C224" s="12"/>
      <c r="D224" s="12"/>
      <c r="E224" s="183"/>
      <c r="F224" s="12"/>
      <c r="G224" s="12"/>
      <c r="H224" s="12"/>
      <c r="I224" s="12"/>
      <c r="J224" s="18"/>
      <c r="K224" s="172"/>
      <c r="L224" s="335"/>
      <c r="M224" s="306"/>
      <c r="N224" s="306"/>
      <c r="O224" s="187"/>
      <c r="P224" s="187"/>
      <c r="Q224" s="187"/>
      <c r="R224" s="51"/>
      <c r="S224" s="51"/>
      <c r="T224" s="6"/>
      <c r="U224" s="6"/>
      <c r="V224" s="6"/>
      <c r="W224" s="6"/>
    </row>
    <row r="225" spans="1:21" ht="12.75">
      <c r="A225" s="42"/>
      <c r="B225" s="15"/>
      <c r="C225" s="15"/>
      <c r="D225" s="15"/>
      <c r="E225" s="184"/>
      <c r="F225" s="15"/>
      <c r="G225" s="15"/>
      <c r="H225" s="15"/>
      <c r="I225" s="15"/>
      <c r="J225" s="15"/>
      <c r="K225" s="56"/>
      <c r="L225" s="339"/>
      <c r="M225" s="310"/>
      <c r="N225" s="310"/>
      <c r="O225" s="189"/>
      <c r="P225" s="189"/>
      <c r="Q225" s="189"/>
      <c r="R225" s="51"/>
      <c r="S225" s="51"/>
      <c r="T225" s="6"/>
      <c r="U225" s="6"/>
    </row>
    <row r="226" spans="1:21" ht="12.75">
      <c r="A226" s="35"/>
      <c r="B226" s="51"/>
      <c r="C226" s="51"/>
      <c r="D226" s="51"/>
      <c r="F226" s="53"/>
      <c r="G226" s="53"/>
      <c r="H226" s="53"/>
      <c r="I226" s="53"/>
      <c r="J226" s="51"/>
      <c r="K226" s="51"/>
      <c r="L226" s="3"/>
      <c r="M226" s="295"/>
      <c r="N226" s="295"/>
      <c r="O226" s="186"/>
      <c r="P226" s="186"/>
      <c r="Q226" s="186"/>
      <c r="R226" s="51"/>
      <c r="S226" s="51"/>
      <c r="T226" s="6"/>
      <c r="U226" s="6"/>
    </row>
    <row r="227" spans="1:21" ht="12.75">
      <c r="A227" s="4"/>
      <c r="B227" s="12"/>
      <c r="C227" s="12"/>
      <c r="D227" s="12"/>
      <c r="E227" s="182"/>
      <c r="F227" s="12"/>
      <c r="G227" s="12"/>
      <c r="H227" s="12"/>
      <c r="I227" s="12"/>
      <c r="J227" s="18"/>
      <c r="K227" s="172"/>
      <c r="L227" s="335"/>
      <c r="M227" s="306"/>
      <c r="N227" s="306"/>
      <c r="O227" s="186"/>
      <c r="P227" s="186"/>
      <c r="Q227" s="186"/>
      <c r="R227" s="51"/>
      <c r="S227" s="51"/>
      <c r="T227" s="6"/>
      <c r="U227" s="6"/>
    </row>
    <row r="228" spans="1:23" ht="12.75">
      <c r="A228" s="9"/>
      <c r="B228" s="12"/>
      <c r="C228" s="12"/>
      <c r="D228" s="12"/>
      <c r="E228" s="181"/>
      <c r="F228" s="12"/>
      <c r="G228" s="12"/>
      <c r="H228" s="12"/>
      <c r="I228" s="12"/>
      <c r="J228" s="18"/>
      <c r="K228" s="172"/>
      <c r="L228" s="335"/>
      <c r="M228" s="306"/>
      <c r="N228" s="306"/>
      <c r="O228" s="186"/>
      <c r="P228" s="186"/>
      <c r="Q228" s="186"/>
      <c r="R228" s="51"/>
      <c r="S228" s="51"/>
      <c r="T228" s="6"/>
      <c r="U228" s="6"/>
      <c r="W228" s="14"/>
    </row>
    <row r="229" spans="1:23" ht="12.75">
      <c r="A229" s="4"/>
      <c r="B229" s="12"/>
      <c r="C229" s="12"/>
      <c r="D229" s="12"/>
      <c r="E229" s="182"/>
      <c r="F229" s="12"/>
      <c r="G229" s="12"/>
      <c r="H229" s="12"/>
      <c r="I229" s="12"/>
      <c r="J229" s="18"/>
      <c r="K229" s="172"/>
      <c r="L229" s="335"/>
      <c r="M229" s="306"/>
      <c r="N229" s="306"/>
      <c r="O229" s="186"/>
      <c r="P229" s="186"/>
      <c r="Q229" s="186"/>
      <c r="R229" s="51"/>
      <c r="S229" s="51"/>
      <c r="T229" s="6"/>
      <c r="U229" s="6"/>
      <c r="W229" s="14"/>
    </row>
    <row r="230" spans="1:23" ht="12.75">
      <c r="A230" s="4"/>
      <c r="B230" s="12"/>
      <c r="C230" s="12"/>
      <c r="D230" s="12"/>
      <c r="E230" s="182"/>
      <c r="F230" s="12"/>
      <c r="G230" s="12"/>
      <c r="H230" s="12"/>
      <c r="I230" s="12"/>
      <c r="J230" s="18"/>
      <c r="K230" s="172"/>
      <c r="L230" s="335"/>
      <c r="M230" s="306"/>
      <c r="N230" s="306"/>
      <c r="O230" s="186"/>
      <c r="P230" s="186"/>
      <c r="Q230" s="186"/>
      <c r="R230" s="51"/>
      <c r="S230" s="51"/>
      <c r="T230" s="6"/>
      <c r="U230" s="6"/>
      <c r="W230" s="32"/>
    </row>
    <row r="231" spans="1:21" ht="12.75">
      <c r="A231" s="4"/>
      <c r="B231" s="12"/>
      <c r="C231" s="12"/>
      <c r="D231" s="12"/>
      <c r="E231" s="182"/>
      <c r="F231" s="12"/>
      <c r="G231" s="12"/>
      <c r="H231" s="12"/>
      <c r="I231" s="12"/>
      <c r="J231" s="18"/>
      <c r="K231" s="172"/>
      <c r="L231" s="335"/>
      <c r="M231" s="306"/>
      <c r="N231" s="306"/>
      <c r="O231" s="186"/>
      <c r="P231" s="186"/>
      <c r="Q231" s="186"/>
      <c r="R231" s="51"/>
      <c r="S231" s="51"/>
      <c r="T231" s="6"/>
      <c r="U231" s="6"/>
    </row>
    <row r="232" spans="1:21" ht="12.75">
      <c r="A232" s="4"/>
      <c r="B232" s="12"/>
      <c r="C232" s="12"/>
      <c r="D232" s="12"/>
      <c r="E232" s="182"/>
      <c r="F232" s="12"/>
      <c r="G232" s="12"/>
      <c r="H232" s="12"/>
      <c r="I232" s="12"/>
      <c r="J232" s="18"/>
      <c r="K232" s="172"/>
      <c r="L232" s="335"/>
      <c r="M232" s="306"/>
      <c r="N232" s="306"/>
      <c r="O232" s="186"/>
      <c r="P232" s="186"/>
      <c r="Q232" s="186"/>
      <c r="R232" s="51"/>
      <c r="S232" s="51"/>
      <c r="T232" s="6"/>
      <c r="U232" s="6"/>
    </row>
    <row r="233" spans="1:21" ht="12.75">
      <c r="A233" s="45"/>
      <c r="B233" s="12"/>
      <c r="C233" s="12"/>
      <c r="D233" s="12"/>
      <c r="E233" s="182"/>
      <c r="F233" s="12"/>
      <c r="G233" s="12"/>
      <c r="H233" s="12"/>
      <c r="I233" s="12"/>
      <c r="J233" s="18"/>
      <c r="K233" s="172"/>
      <c r="L233" s="335"/>
      <c r="M233" s="306"/>
      <c r="N233" s="306"/>
      <c r="O233" s="186"/>
      <c r="P233" s="186"/>
      <c r="Q233" s="186"/>
      <c r="R233" s="51"/>
      <c r="S233" s="51"/>
      <c r="T233" s="6"/>
      <c r="U233" s="6"/>
    </row>
    <row r="234" spans="1:21" ht="12.75">
      <c r="A234" s="4"/>
      <c r="B234" s="12"/>
      <c r="C234" s="12"/>
      <c r="D234" s="12"/>
      <c r="E234" s="182"/>
      <c r="F234" s="12"/>
      <c r="G234" s="12"/>
      <c r="H234" s="12"/>
      <c r="I234" s="12"/>
      <c r="J234" s="18"/>
      <c r="K234" s="172"/>
      <c r="L234" s="335"/>
      <c r="M234" s="306"/>
      <c r="N234" s="306"/>
      <c r="O234" s="186"/>
      <c r="P234" s="186"/>
      <c r="Q234" s="186"/>
      <c r="R234" s="51"/>
      <c r="S234" s="51"/>
      <c r="T234" s="6"/>
      <c r="U234" s="6"/>
    </row>
    <row r="235" spans="1:21" ht="12.75">
      <c r="A235" s="4"/>
      <c r="B235" s="12"/>
      <c r="C235" s="12"/>
      <c r="D235" s="12"/>
      <c r="E235" s="182"/>
      <c r="F235" s="12"/>
      <c r="G235" s="12"/>
      <c r="H235" s="12"/>
      <c r="I235" s="12"/>
      <c r="J235" s="18"/>
      <c r="K235" s="172"/>
      <c r="L235" s="335"/>
      <c r="M235" s="306"/>
      <c r="N235" s="306"/>
      <c r="O235" s="186"/>
      <c r="P235" s="186"/>
      <c r="Q235" s="186"/>
      <c r="R235" s="51"/>
      <c r="S235" s="51"/>
      <c r="T235" s="6"/>
      <c r="U235" s="6"/>
    </row>
    <row r="236" spans="1:19" ht="12.75">
      <c r="A236" s="9"/>
      <c r="B236" s="12"/>
      <c r="C236" s="12"/>
      <c r="D236" s="12"/>
      <c r="E236" s="181"/>
      <c r="F236" s="12"/>
      <c r="G236" s="12"/>
      <c r="H236" s="12"/>
      <c r="I236" s="12"/>
      <c r="J236" s="18"/>
      <c r="K236" s="174"/>
      <c r="L236" s="338"/>
      <c r="M236" s="309"/>
      <c r="N236" s="309"/>
      <c r="O236" s="189"/>
      <c r="P236" s="189"/>
      <c r="Q236" s="189"/>
      <c r="R236" s="55"/>
      <c r="S236" s="51"/>
    </row>
    <row r="237" spans="1:19" ht="12.75">
      <c r="A237" s="9"/>
      <c r="B237" s="12"/>
      <c r="C237" s="12"/>
      <c r="D237" s="12"/>
      <c r="E237" s="181"/>
      <c r="F237" s="12"/>
      <c r="G237" s="12"/>
      <c r="H237" s="12"/>
      <c r="I237" s="12"/>
      <c r="J237" s="18"/>
      <c r="K237" s="174"/>
      <c r="L237" s="338"/>
      <c r="M237" s="309"/>
      <c r="N237" s="309"/>
      <c r="O237" s="189"/>
      <c r="P237" s="189"/>
      <c r="Q237" s="189"/>
      <c r="R237" s="55"/>
      <c r="S237" s="51"/>
    </row>
    <row r="238" spans="1:19" ht="12.75">
      <c r="A238" s="43"/>
      <c r="B238" s="15"/>
      <c r="C238" s="15"/>
      <c r="D238" s="15"/>
      <c r="E238" s="184"/>
      <c r="F238" s="15"/>
      <c r="G238" s="15"/>
      <c r="H238" s="15"/>
      <c r="I238" s="15"/>
      <c r="J238" s="15"/>
      <c r="K238" s="173"/>
      <c r="L238" s="337"/>
      <c r="M238" s="308"/>
      <c r="N238" s="308"/>
      <c r="O238" s="186"/>
      <c r="P238" s="186"/>
      <c r="Q238" s="186"/>
      <c r="R238" s="51"/>
      <c r="S238" s="51"/>
    </row>
    <row r="239" spans="1:19" ht="12.75">
      <c r="A239" s="31"/>
      <c r="F239" s="51"/>
      <c r="G239" s="51"/>
      <c r="H239" s="51"/>
      <c r="I239" s="51"/>
      <c r="J239" s="172"/>
      <c r="K239" s="172"/>
      <c r="L239" s="335"/>
      <c r="M239" s="306"/>
      <c r="N239" s="306"/>
      <c r="O239" s="186"/>
      <c r="P239" s="186"/>
      <c r="Q239" s="186"/>
      <c r="R239" s="51"/>
      <c r="S239" s="51"/>
    </row>
    <row r="240" spans="1:19" ht="12.75">
      <c r="A240" s="30"/>
      <c r="F240" s="177"/>
      <c r="G240" s="177"/>
      <c r="H240" s="177"/>
      <c r="I240" s="177"/>
      <c r="J240" s="177"/>
      <c r="K240" s="177"/>
      <c r="L240" s="342"/>
      <c r="M240" s="314"/>
      <c r="N240" s="314"/>
      <c r="O240" s="194"/>
      <c r="P240" s="194"/>
      <c r="Q240" s="195"/>
      <c r="R240" s="55"/>
      <c r="S240" s="55"/>
    </row>
    <row r="241" spans="6:19" ht="12.75">
      <c r="F241" s="55"/>
      <c r="G241" s="55"/>
      <c r="H241" s="55"/>
      <c r="I241" s="55"/>
      <c r="J241" s="55"/>
      <c r="K241" s="55"/>
      <c r="L241" s="61"/>
      <c r="M241" s="315"/>
      <c r="N241" s="315"/>
      <c r="O241" s="189"/>
      <c r="P241" s="189"/>
      <c r="Q241" s="189"/>
      <c r="R241" s="55"/>
      <c r="S241" s="55"/>
    </row>
    <row r="242" spans="6:19" ht="12.75">
      <c r="F242" s="52"/>
      <c r="G242" s="52"/>
      <c r="H242" s="52"/>
      <c r="I242" s="52"/>
      <c r="J242" s="178"/>
      <c r="K242" s="178"/>
      <c r="L242" s="343"/>
      <c r="M242" s="316"/>
      <c r="N242" s="316"/>
      <c r="O242" s="188"/>
      <c r="P242" s="188"/>
      <c r="Q242" s="188"/>
      <c r="R242" s="55"/>
      <c r="S242" s="55"/>
    </row>
    <row r="243" spans="1:19" ht="12.75">
      <c r="A243" s="6"/>
      <c r="F243" s="55"/>
      <c r="G243" s="55"/>
      <c r="H243" s="55"/>
      <c r="I243" s="55"/>
      <c r="J243" s="174"/>
      <c r="K243" s="174"/>
      <c r="L243" s="338"/>
      <c r="M243" s="309"/>
      <c r="N243" s="309"/>
      <c r="O243" s="189"/>
      <c r="P243" s="189"/>
      <c r="Q243" s="189"/>
      <c r="R243" s="55"/>
      <c r="S243" s="55"/>
    </row>
    <row r="244" spans="6:19" ht="12.75">
      <c r="F244" s="55"/>
      <c r="G244" s="55"/>
      <c r="H244" s="55"/>
      <c r="I244" s="55"/>
      <c r="J244" s="174"/>
      <c r="K244" s="174"/>
      <c r="L244" s="338"/>
      <c r="M244" s="309"/>
      <c r="N244" s="309"/>
      <c r="O244" s="189"/>
      <c r="P244" s="189"/>
      <c r="Q244" s="189"/>
      <c r="R244" s="55"/>
      <c r="S244" s="55"/>
    </row>
    <row r="245" spans="6:19" ht="12.75">
      <c r="F245" s="55"/>
      <c r="G245" s="55"/>
      <c r="H245" s="55"/>
      <c r="I245" s="55"/>
      <c r="J245" s="55"/>
      <c r="K245" s="55"/>
      <c r="L245" s="61"/>
      <c r="M245" s="315"/>
      <c r="N245" s="315"/>
      <c r="O245" s="189"/>
      <c r="P245" s="189"/>
      <c r="Q245" s="189"/>
      <c r="R245" s="55"/>
      <c r="S245" s="55"/>
    </row>
    <row r="246" spans="6:19" ht="12.75">
      <c r="F246" s="55"/>
      <c r="G246" s="55"/>
      <c r="H246" s="55"/>
      <c r="I246" s="55"/>
      <c r="J246" s="174"/>
      <c r="K246" s="174"/>
      <c r="L246" s="338"/>
      <c r="M246" s="309"/>
      <c r="N246" s="309"/>
      <c r="O246" s="189"/>
      <c r="P246" s="189"/>
      <c r="Q246" s="189"/>
      <c r="R246" s="55"/>
      <c r="S246" s="55"/>
    </row>
    <row r="247" spans="6:19" ht="12.75">
      <c r="F247" s="55"/>
      <c r="G247" s="55"/>
      <c r="H247" s="55"/>
      <c r="I247" s="55"/>
      <c r="J247" s="174"/>
      <c r="K247" s="174"/>
      <c r="L247" s="338"/>
      <c r="M247" s="309"/>
      <c r="N247" s="309"/>
      <c r="O247" s="189"/>
      <c r="P247" s="189"/>
      <c r="Q247" s="189"/>
      <c r="R247" s="55"/>
      <c r="S247" s="55"/>
    </row>
    <row r="248" spans="6:19" ht="12.75">
      <c r="F248" s="55"/>
      <c r="G248" s="55"/>
      <c r="H248" s="55"/>
      <c r="I248" s="55"/>
      <c r="J248" s="174"/>
      <c r="K248" s="174"/>
      <c r="L248" s="338"/>
      <c r="M248" s="309"/>
      <c r="N248" s="309"/>
      <c r="O248" s="189"/>
      <c r="P248" s="189"/>
      <c r="Q248" s="189"/>
      <c r="R248" s="55"/>
      <c r="S248" s="55"/>
    </row>
    <row r="249" spans="6:19" ht="12.75">
      <c r="F249" s="55"/>
      <c r="G249" s="55"/>
      <c r="H249" s="55"/>
      <c r="I249" s="55"/>
      <c r="J249" s="174"/>
      <c r="K249" s="174"/>
      <c r="L249" s="338"/>
      <c r="M249" s="309"/>
      <c r="N249" s="309"/>
      <c r="O249" s="189"/>
      <c r="P249" s="189"/>
      <c r="Q249" s="189"/>
      <c r="R249" s="55"/>
      <c r="S249" s="55"/>
    </row>
    <row r="250" spans="6:19" ht="12.75">
      <c r="F250" s="56"/>
      <c r="G250" s="56"/>
      <c r="H250" s="56"/>
      <c r="I250" s="56"/>
      <c r="J250" s="178"/>
      <c r="K250" s="178"/>
      <c r="L250" s="343"/>
      <c r="M250" s="316"/>
      <c r="N250" s="316"/>
      <c r="O250" s="189"/>
      <c r="P250" s="189"/>
      <c r="Q250" s="189"/>
      <c r="R250" s="55"/>
      <c r="S250" s="55"/>
    </row>
    <row r="251" spans="1:19" ht="12.75">
      <c r="A251" s="28"/>
      <c r="F251" s="51"/>
      <c r="G251" s="51"/>
      <c r="H251" s="51"/>
      <c r="I251" s="51"/>
      <c r="J251" s="172"/>
      <c r="K251" s="172"/>
      <c r="L251" s="335"/>
      <c r="M251" s="306"/>
      <c r="N251" s="306"/>
      <c r="O251" s="186"/>
      <c r="P251" s="186"/>
      <c r="Q251" s="186"/>
      <c r="R251" s="51"/>
      <c r="S251" s="51"/>
    </row>
    <row r="252" spans="6:19" ht="12.75">
      <c r="F252" s="51"/>
      <c r="G252" s="51"/>
      <c r="H252" s="51"/>
      <c r="I252" s="51"/>
      <c r="J252" s="172"/>
      <c r="K252" s="172"/>
      <c r="L252" s="335"/>
      <c r="M252" s="306"/>
      <c r="N252" s="306"/>
      <c r="O252" s="186"/>
      <c r="P252" s="186"/>
      <c r="Q252" s="186"/>
      <c r="R252" s="51"/>
      <c r="S252" s="51"/>
    </row>
    <row r="253" spans="1:19" ht="12.75">
      <c r="A253" s="33"/>
      <c r="F253" s="57"/>
      <c r="G253" s="57"/>
      <c r="H253" s="57"/>
      <c r="I253" s="57"/>
      <c r="J253" s="173"/>
      <c r="K253" s="173"/>
      <c r="L253" s="337"/>
      <c r="M253" s="308"/>
      <c r="N253" s="308"/>
      <c r="O253" s="196"/>
      <c r="P253" s="196"/>
      <c r="Q253" s="196"/>
      <c r="R253" s="51"/>
      <c r="S253" s="51"/>
    </row>
    <row r="254" spans="6:19" ht="12.75">
      <c r="F254" s="51"/>
      <c r="G254" s="51"/>
      <c r="H254" s="51"/>
      <c r="I254" s="51"/>
      <c r="J254" s="51"/>
      <c r="K254" s="51"/>
      <c r="L254" s="3"/>
      <c r="M254" s="295"/>
      <c r="N254" s="295"/>
      <c r="O254" s="186"/>
      <c r="P254" s="186"/>
      <c r="Q254" s="186"/>
      <c r="R254" s="51"/>
      <c r="S254" s="51"/>
    </row>
    <row r="286" ht="12.75">
      <c r="W286" s="28"/>
    </row>
    <row r="302" spans="6:19" ht="12.75">
      <c r="F302" s="51"/>
      <c r="G302" s="51"/>
      <c r="H302" s="51"/>
      <c r="I302" s="51"/>
      <c r="J302" s="51"/>
      <c r="K302" s="51"/>
      <c r="L302" s="3"/>
      <c r="M302" s="295"/>
      <c r="N302" s="295"/>
      <c r="O302" s="186"/>
      <c r="P302" s="186"/>
      <c r="Q302" s="186"/>
      <c r="R302" s="51"/>
      <c r="S302" s="51"/>
    </row>
    <row r="303" spans="1:19" ht="12.75">
      <c r="A303" s="27"/>
      <c r="F303" s="51"/>
      <c r="G303" s="51"/>
      <c r="H303" s="51"/>
      <c r="I303" s="51"/>
      <c r="J303" s="51"/>
      <c r="K303" s="51"/>
      <c r="L303" s="3"/>
      <c r="M303" s="295"/>
      <c r="N303" s="295"/>
      <c r="O303" s="186"/>
      <c r="P303" s="186"/>
      <c r="Q303" s="186"/>
      <c r="R303" s="51"/>
      <c r="S303" s="51"/>
    </row>
    <row r="304" spans="1:19" ht="12.75">
      <c r="A304" s="30"/>
      <c r="F304" s="52"/>
      <c r="G304" s="52"/>
      <c r="H304" s="52"/>
      <c r="I304" s="52"/>
      <c r="J304" s="173"/>
      <c r="K304" s="173"/>
      <c r="L304" s="337"/>
      <c r="M304" s="308"/>
      <c r="N304" s="308"/>
      <c r="O304" s="188"/>
      <c r="P304" s="188"/>
      <c r="Q304" s="188"/>
      <c r="R304" s="51"/>
      <c r="S304" s="51"/>
    </row>
    <row r="305" spans="1:19" ht="12.75">
      <c r="A305" s="38"/>
      <c r="F305" s="52"/>
      <c r="G305" s="52"/>
      <c r="H305" s="52"/>
      <c r="I305" s="52"/>
      <c r="J305" s="173"/>
      <c r="K305" s="173"/>
      <c r="L305" s="337"/>
      <c r="M305" s="308"/>
      <c r="N305" s="308"/>
      <c r="O305" s="188"/>
      <c r="P305" s="188"/>
      <c r="Q305" s="188"/>
      <c r="R305" s="51"/>
      <c r="S305" s="51"/>
    </row>
    <row r="306" spans="1:19" ht="12.75">
      <c r="A306" s="1"/>
      <c r="F306" s="51"/>
      <c r="G306" s="51"/>
      <c r="H306" s="51"/>
      <c r="I306" s="51"/>
      <c r="J306" s="172"/>
      <c r="K306" s="172"/>
      <c r="L306" s="335"/>
      <c r="M306" s="306"/>
      <c r="N306" s="306"/>
      <c r="O306" s="186"/>
      <c r="P306" s="186"/>
      <c r="Q306" s="186"/>
      <c r="R306" s="51"/>
      <c r="S306" s="51"/>
    </row>
    <row r="307" spans="1:19" ht="12.75">
      <c r="A307" s="30"/>
      <c r="F307" s="52"/>
      <c r="G307" s="52"/>
      <c r="H307" s="52"/>
      <c r="I307" s="52"/>
      <c r="J307" s="173"/>
      <c r="K307" s="173"/>
      <c r="L307" s="337"/>
      <c r="M307" s="308"/>
      <c r="N307" s="308"/>
      <c r="O307" s="188"/>
      <c r="P307" s="188"/>
      <c r="Q307" s="188"/>
      <c r="R307" s="51"/>
      <c r="S307" s="51"/>
    </row>
    <row r="308" spans="1:19" ht="12.75">
      <c r="A308" s="30"/>
      <c r="F308" s="52"/>
      <c r="G308" s="52"/>
      <c r="H308" s="52"/>
      <c r="I308" s="52"/>
      <c r="J308" s="173"/>
      <c r="K308" s="173"/>
      <c r="L308" s="337"/>
      <c r="M308" s="308"/>
      <c r="N308" s="308"/>
      <c r="O308" s="188"/>
      <c r="P308" s="188"/>
      <c r="Q308" s="188"/>
      <c r="R308" s="51"/>
      <c r="S308" s="51"/>
    </row>
    <row r="309" spans="1:19" ht="12.75">
      <c r="A309" s="30"/>
      <c r="F309" s="52"/>
      <c r="G309" s="52"/>
      <c r="H309" s="52"/>
      <c r="I309" s="52"/>
      <c r="J309" s="173"/>
      <c r="K309" s="173"/>
      <c r="L309" s="337"/>
      <c r="M309" s="308"/>
      <c r="N309" s="308"/>
      <c r="O309" s="188"/>
      <c r="P309" s="188"/>
      <c r="Q309" s="188"/>
      <c r="R309" s="51"/>
      <c r="S309" s="51"/>
    </row>
    <row r="310" spans="1:19" ht="12.75">
      <c r="A310" s="30"/>
      <c r="F310" s="52"/>
      <c r="G310" s="52"/>
      <c r="H310" s="52"/>
      <c r="I310" s="52"/>
      <c r="J310" s="173"/>
      <c r="K310" s="173"/>
      <c r="L310" s="337"/>
      <c r="M310" s="308"/>
      <c r="N310" s="308"/>
      <c r="O310" s="188"/>
      <c r="P310" s="188"/>
      <c r="Q310" s="188"/>
      <c r="R310" s="51"/>
      <c r="S310" s="51"/>
    </row>
    <row r="311" spans="1:19" ht="12.75">
      <c r="A311" s="39"/>
      <c r="F311" s="52"/>
      <c r="G311" s="52"/>
      <c r="H311" s="52"/>
      <c r="I311" s="52"/>
      <c r="J311" s="173"/>
      <c r="K311" s="173"/>
      <c r="L311" s="337"/>
      <c r="M311" s="308"/>
      <c r="N311" s="308"/>
      <c r="O311" s="188"/>
      <c r="P311" s="188"/>
      <c r="Q311" s="188"/>
      <c r="R311" s="51"/>
      <c r="S311" s="51"/>
    </row>
    <row r="312" spans="1:19" ht="12.75">
      <c r="A312" s="38"/>
      <c r="F312" s="52"/>
      <c r="G312" s="52"/>
      <c r="H312" s="52"/>
      <c r="I312" s="52"/>
      <c r="J312" s="173"/>
      <c r="K312" s="173"/>
      <c r="L312" s="337"/>
      <c r="M312" s="308"/>
      <c r="N312" s="308"/>
      <c r="O312" s="188"/>
      <c r="P312" s="188"/>
      <c r="Q312" s="188"/>
      <c r="R312" s="51"/>
      <c r="S312" s="51"/>
    </row>
    <row r="321" spans="1:19" ht="12.75">
      <c r="A321" s="30"/>
      <c r="B321" s="52"/>
      <c r="C321" s="52"/>
      <c r="D321" s="52"/>
      <c r="E321" s="207"/>
      <c r="F321" s="173"/>
      <c r="G321" s="173"/>
      <c r="H321" s="52"/>
      <c r="I321" s="52"/>
      <c r="J321" s="51"/>
      <c r="K321" s="51"/>
      <c r="L321" s="3"/>
      <c r="M321" s="295"/>
      <c r="N321" s="295"/>
      <c r="O321" s="186"/>
      <c r="P321" s="186"/>
      <c r="Q321" s="186"/>
      <c r="R321" s="51"/>
      <c r="S321" s="51"/>
    </row>
    <row r="322" spans="1:19" ht="12.75">
      <c r="A322" s="38"/>
      <c r="B322" s="52"/>
      <c r="C322" s="52"/>
      <c r="D322" s="52"/>
      <c r="E322" s="207"/>
      <c r="F322" s="173"/>
      <c r="G322" s="173"/>
      <c r="H322" s="52"/>
      <c r="I322" s="52"/>
      <c r="J322" s="51"/>
      <c r="K322" s="51"/>
      <c r="L322" s="3"/>
      <c r="M322" s="295"/>
      <c r="N322" s="295"/>
      <c r="O322" s="186"/>
      <c r="P322" s="186"/>
      <c r="Q322" s="186"/>
      <c r="R322" s="51"/>
      <c r="S322" s="51"/>
    </row>
    <row r="323" spans="2:19" ht="12.75">
      <c r="B323" s="51"/>
      <c r="C323" s="51"/>
      <c r="D323" s="51"/>
      <c r="F323" s="173"/>
      <c r="G323" s="173"/>
      <c r="H323" s="51"/>
      <c r="I323" s="51"/>
      <c r="J323" s="51"/>
      <c r="K323" s="51"/>
      <c r="L323" s="3"/>
      <c r="M323" s="295"/>
      <c r="N323" s="295"/>
      <c r="O323" s="186"/>
      <c r="P323" s="186"/>
      <c r="Q323" s="186"/>
      <c r="R323" s="51"/>
      <c r="S323" s="346"/>
    </row>
    <row r="324" spans="2:19" ht="12.75">
      <c r="B324" s="52"/>
      <c r="C324" s="52"/>
      <c r="D324" s="52"/>
      <c r="E324" s="207"/>
      <c r="F324" s="173"/>
      <c r="G324" s="173"/>
      <c r="H324" s="52"/>
      <c r="I324" s="52"/>
      <c r="J324" s="51"/>
      <c r="K324" s="51"/>
      <c r="L324" s="3"/>
      <c r="M324" s="295"/>
      <c r="N324" s="295"/>
      <c r="O324" s="186"/>
      <c r="P324" s="186"/>
      <c r="Q324" s="186"/>
      <c r="R324" s="51"/>
      <c r="S324" s="51"/>
    </row>
    <row r="325" spans="2:19" ht="12.75">
      <c r="B325" s="52"/>
      <c r="C325" s="52"/>
      <c r="D325" s="52"/>
      <c r="E325" s="207"/>
      <c r="F325" s="173"/>
      <c r="G325" s="173"/>
      <c r="H325" s="52"/>
      <c r="I325" s="52"/>
      <c r="J325" s="51"/>
      <c r="K325" s="51"/>
      <c r="L325" s="3"/>
      <c r="M325" s="295"/>
      <c r="N325" s="295"/>
      <c r="O325" s="186"/>
      <c r="P325" s="186"/>
      <c r="Q325" s="186"/>
      <c r="R325" s="51"/>
      <c r="S325" s="51"/>
    </row>
    <row r="326" spans="2:19" ht="12.75">
      <c r="B326" s="51"/>
      <c r="C326" s="51"/>
      <c r="D326" s="51"/>
      <c r="F326" s="51"/>
      <c r="G326" s="51"/>
      <c r="H326" s="51"/>
      <c r="I326" s="51"/>
      <c r="J326" s="51"/>
      <c r="K326" s="51"/>
      <c r="L326" s="3"/>
      <c r="M326" s="295"/>
      <c r="N326" s="295"/>
      <c r="O326" s="186"/>
      <c r="P326" s="186"/>
      <c r="Q326" s="186"/>
      <c r="R326" s="51"/>
      <c r="S326" s="51"/>
    </row>
    <row r="327" spans="1:19" ht="12.75">
      <c r="A327" s="27"/>
      <c r="B327" s="51"/>
      <c r="C327" s="51"/>
      <c r="D327" s="51"/>
      <c r="F327" s="51"/>
      <c r="G327" s="51"/>
      <c r="H327" s="51"/>
      <c r="I327" s="51"/>
      <c r="J327" s="51"/>
      <c r="K327" s="51"/>
      <c r="L327" s="3"/>
      <c r="M327" s="295"/>
      <c r="N327" s="295"/>
      <c r="O327" s="186"/>
      <c r="P327" s="186"/>
      <c r="Q327" s="186"/>
      <c r="R327" s="51"/>
      <c r="S327" s="51"/>
    </row>
    <row r="328" spans="1:19" ht="12.75">
      <c r="A328" s="28"/>
      <c r="B328" s="51"/>
      <c r="C328" s="51"/>
      <c r="D328" s="51"/>
      <c r="F328" s="51"/>
      <c r="G328" s="51"/>
      <c r="H328" s="51"/>
      <c r="I328" s="51"/>
      <c r="J328" s="51"/>
      <c r="K328" s="51"/>
      <c r="L328" s="3"/>
      <c r="M328" s="295"/>
      <c r="N328" s="295"/>
      <c r="O328" s="186"/>
      <c r="P328" s="186"/>
      <c r="Q328" s="186"/>
      <c r="R328" s="51"/>
      <c r="S328" s="51"/>
    </row>
    <row r="329" spans="1:19" ht="12.75">
      <c r="A329" s="1"/>
      <c r="B329" s="53"/>
      <c r="C329" s="53"/>
      <c r="D329" s="53"/>
      <c r="E329" s="205"/>
      <c r="F329" s="172"/>
      <c r="G329" s="172"/>
      <c r="H329" s="53"/>
      <c r="I329" s="53"/>
      <c r="J329" s="51"/>
      <c r="K329" s="51"/>
      <c r="L329" s="3"/>
      <c r="M329" s="295"/>
      <c r="N329" s="295"/>
      <c r="O329" s="186"/>
      <c r="P329" s="186"/>
      <c r="Q329" s="186"/>
      <c r="R329" s="51"/>
      <c r="S329" s="347"/>
    </row>
    <row r="330" spans="1:19" ht="12.75">
      <c r="A330" s="1"/>
      <c r="B330" s="54"/>
      <c r="C330" s="54"/>
      <c r="D330" s="54"/>
      <c r="E330" s="208"/>
      <c r="F330" s="173"/>
      <c r="G330" s="173"/>
      <c r="H330" s="53"/>
      <c r="I330" s="53"/>
      <c r="J330" s="51"/>
      <c r="K330" s="51"/>
      <c r="L330" s="3"/>
      <c r="M330" s="295"/>
      <c r="N330" s="295"/>
      <c r="O330" s="186"/>
      <c r="P330" s="186"/>
      <c r="Q330" s="186"/>
      <c r="R330" s="51"/>
      <c r="S330" s="346"/>
    </row>
    <row r="331" spans="1:19" ht="12.75">
      <c r="A331" s="16"/>
      <c r="B331" s="53"/>
      <c r="C331" s="53"/>
      <c r="D331" s="53"/>
      <c r="E331" s="205"/>
      <c r="F331" s="172"/>
      <c r="G331" s="172"/>
      <c r="H331" s="53"/>
      <c r="I331" s="53"/>
      <c r="J331" s="51"/>
      <c r="K331" s="51"/>
      <c r="L331" s="3"/>
      <c r="M331" s="295"/>
      <c r="N331" s="295"/>
      <c r="O331" s="186"/>
      <c r="P331" s="186"/>
      <c r="Q331" s="186"/>
      <c r="R331" s="51"/>
      <c r="S331" s="51"/>
    </row>
    <row r="332" spans="1:19" ht="12.75">
      <c r="A332" s="29"/>
      <c r="B332" s="51"/>
      <c r="C332" s="51"/>
      <c r="D332" s="51"/>
      <c r="F332" s="172"/>
      <c r="G332" s="172"/>
      <c r="H332" s="51"/>
      <c r="I332" s="51"/>
      <c r="J332" s="51"/>
      <c r="K332" s="51"/>
      <c r="L332" s="3"/>
      <c r="M332" s="295"/>
      <c r="N332" s="295"/>
      <c r="O332" s="186"/>
      <c r="P332" s="186"/>
      <c r="Q332" s="186"/>
      <c r="R332" s="51"/>
      <c r="S332" s="347"/>
    </row>
    <row r="333" spans="1:19" ht="12.75">
      <c r="A333" s="29"/>
      <c r="B333" s="51"/>
      <c r="C333" s="51"/>
      <c r="D333" s="51"/>
      <c r="F333" s="172"/>
      <c r="G333" s="172"/>
      <c r="H333" s="51"/>
      <c r="I333" s="51"/>
      <c r="J333" s="51"/>
      <c r="K333" s="51"/>
      <c r="L333" s="3"/>
      <c r="M333" s="295"/>
      <c r="N333" s="295"/>
      <c r="O333" s="186"/>
      <c r="P333" s="186"/>
      <c r="Q333" s="186"/>
      <c r="R333" s="51"/>
      <c r="S333" s="347"/>
    </row>
    <row r="334" spans="1:19" ht="12.75">
      <c r="A334" s="29"/>
      <c r="B334" s="51"/>
      <c r="C334" s="51"/>
      <c r="D334" s="51"/>
      <c r="F334" s="172"/>
      <c r="G334" s="172"/>
      <c r="H334" s="51"/>
      <c r="I334" s="51"/>
      <c r="J334" s="51"/>
      <c r="K334" s="51"/>
      <c r="L334" s="3"/>
      <c r="M334" s="295"/>
      <c r="N334" s="295"/>
      <c r="O334" s="186"/>
      <c r="P334" s="186"/>
      <c r="Q334" s="186"/>
      <c r="R334" s="51"/>
      <c r="S334" s="347"/>
    </row>
    <row r="335" spans="1:19" ht="12.75">
      <c r="A335" s="40"/>
      <c r="B335" s="51"/>
      <c r="C335" s="51"/>
      <c r="D335" s="51"/>
      <c r="F335" s="172"/>
      <c r="G335" s="172"/>
      <c r="H335" s="51"/>
      <c r="I335" s="51"/>
      <c r="J335" s="51"/>
      <c r="K335" s="51"/>
      <c r="L335" s="3"/>
      <c r="M335" s="295"/>
      <c r="N335" s="295"/>
      <c r="O335" s="186"/>
      <c r="P335" s="186"/>
      <c r="Q335" s="186"/>
      <c r="R335" s="51"/>
      <c r="S335" s="347"/>
    </row>
    <row r="336" spans="1:19" ht="12.75">
      <c r="A336" s="40"/>
      <c r="B336" s="51"/>
      <c r="C336" s="51"/>
      <c r="D336" s="51"/>
      <c r="F336" s="172"/>
      <c r="G336" s="172"/>
      <c r="H336" s="51"/>
      <c r="I336" s="51"/>
      <c r="J336" s="51"/>
      <c r="K336" s="51"/>
      <c r="L336" s="3"/>
      <c r="M336" s="295"/>
      <c r="N336" s="295"/>
      <c r="O336" s="186"/>
      <c r="P336" s="186"/>
      <c r="Q336" s="186"/>
      <c r="R336" s="51"/>
      <c r="S336" s="347"/>
    </row>
    <row r="337" spans="1:19" ht="12.75">
      <c r="A337" s="34"/>
      <c r="B337" s="55"/>
      <c r="C337" s="55"/>
      <c r="D337" s="55"/>
      <c r="E337" s="209"/>
      <c r="F337" s="174"/>
      <c r="G337" s="174"/>
      <c r="H337" s="55"/>
      <c r="I337" s="55"/>
      <c r="J337" s="51"/>
      <c r="K337" s="51"/>
      <c r="L337" s="3"/>
      <c r="M337" s="295"/>
      <c r="N337" s="295"/>
      <c r="O337" s="186"/>
      <c r="P337" s="186"/>
      <c r="Q337" s="186"/>
      <c r="R337" s="51"/>
      <c r="S337" s="347"/>
    </row>
    <row r="338" spans="1:19" ht="12.75">
      <c r="A338" s="34"/>
      <c r="B338" s="55"/>
      <c r="C338" s="55"/>
      <c r="D338" s="55"/>
      <c r="E338" s="209"/>
      <c r="F338" s="174"/>
      <c r="G338" s="174"/>
      <c r="H338" s="55"/>
      <c r="I338" s="55"/>
      <c r="J338" s="51"/>
      <c r="K338" s="51"/>
      <c r="L338" s="3"/>
      <c r="M338" s="295"/>
      <c r="N338" s="295"/>
      <c r="O338" s="186"/>
      <c r="P338" s="186"/>
      <c r="Q338" s="186"/>
      <c r="R338" s="51"/>
      <c r="S338" s="347"/>
    </row>
    <row r="339" spans="1:19" ht="12.75">
      <c r="A339" s="34"/>
      <c r="B339" s="55"/>
      <c r="C339" s="55"/>
      <c r="D339" s="55"/>
      <c r="E339" s="209"/>
      <c r="F339" s="174"/>
      <c r="G339" s="174"/>
      <c r="H339" s="55"/>
      <c r="I339" s="55"/>
      <c r="J339" s="51"/>
      <c r="K339" s="51"/>
      <c r="L339" s="3"/>
      <c r="M339" s="295"/>
      <c r="N339" s="295"/>
      <c r="O339" s="186"/>
      <c r="P339" s="186"/>
      <c r="Q339" s="186"/>
      <c r="R339" s="51"/>
      <c r="S339" s="347"/>
    </row>
    <row r="340" spans="1:19" ht="12.75">
      <c r="A340" s="34"/>
      <c r="B340" s="55"/>
      <c r="C340" s="55"/>
      <c r="D340" s="55"/>
      <c r="E340" s="209"/>
      <c r="F340" s="174"/>
      <c r="G340" s="174"/>
      <c r="H340" s="55"/>
      <c r="I340" s="55"/>
      <c r="J340" s="51"/>
      <c r="K340" s="51"/>
      <c r="L340" s="3"/>
      <c r="M340" s="295"/>
      <c r="N340" s="295"/>
      <c r="O340" s="186"/>
      <c r="P340" s="186"/>
      <c r="Q340" s="186"/>
      <c r="R340" s="51"/>
      <c r="S340" s="347"/>
    </row>
    <row r="341" spans="1:19" ht="12.75">
      <c r="A341" s="34"/>
      <c r="B341" s="55"/>
      <c r="C341" s="55"/>
      <c r="D341" s="55"/>
      <c r="E341" s="209"/>
      <c r="F341" s="174"/>
      <c r="G341" s="174"/>
      <c r="H341" s="55"/>
      <c r="I341" s="55"/>
      <c r="J341" s="51"/>
      <c r="K341" s="51"/>
      <c r="L341" s="3"/>
      <c r="M341" s="295"/>
      <c r="N341" s="295"/>
      <c r="O341" s="186"/>
      <c r="P341" s="186"/>
      <c r="Q341" s="186"/>
      <c r="R341" s="51"/>
      <c r="S341" s="51"/>
    </row>
    <row r="342" spans="1:19" ht="12.75">
      <c r="A342" s="34"/>
      <c r="B342" s="55"/>
      <c r="C342" s="55"/>
      <c r="D342" s="55"/>
      <c r="E342" s="209"/>
      <c r="F342" s="174"/>
      <c r="G342" s="174"/>
      <c r="H342" s="55"/>
      <c r="I342" s="55"/>
      <c r="J342" s="51"/>
      <c r="K342" s="51"/>
      <c r="L342" s="3"/>
      <c r="M342" s="295"/>
      <c r="N342" s="295"/>
      <c r="O342" s="186"/>
      <c r="P342" s="186"/>
      <c r="Q342" s="186"/>
      <c r="R342" s="51"/>
      <c r="S342" s="51"/>
    </row>
    <row r="343" spans="1:19" ht="12.75">
      <c r="A343" s="36"/>
      <c r="B343" s="55"/>
      <c r="C343" s="55"/>
      <c r="D343" s="55"/>
      <c r="E343" s="209"/>
      <c r="F343" s="174"/>
      <c r="G343" s="174"/>
      <c r="H343" s="55"/>
      <c r="I343" s="55"/>
      <c r="J343" s="51"/>
      <c r="K343" s="51"/>
      <c r="L343" s="3"/>
      <c r="M343" s="295"/>
      <c r="N343" s="295"/>
      <c r="O343" s="186"/>
      <c r="P343" s="186"/>
      <c r="Q343" s="186"/>
      <c r="R343" s="51"/>
      <c r="S343" s="51"/>
    </row>
    <row r="344" spans="1:19" ht="12.75">
      <c r="A344" s="29"/>
      <c r="B344" s="51"/>
      <c r="C344" s="51"/>
      <c r="D344" s="51"/>
      <c r="F344" s="172"/>
      <c r="G344" s="172"/>
      <c r="H344" s="51"/>
      <c r="I344" s="51"/>
      <c r="J344" s="51"/>
      <c r="K344" s="51"/>
      <c r="L344" s="3"/>
      <c r="M344" s="295"/>
      <c r="N344" s="295"/>
      <c r="O344" s="186"/>
      <c r="P344" s="186"/>
      <c r="Q344" s="186"/>
      <c r="R344" s="51"/>
      <c r="S344" s="51"/>
    </row>
    <row r="345" spans="1:19" ht="12.75">
      <c r="A345" s="36"/>
      <c r="B345" s="51"/>
      <c r="C345" s="51"/>
      <c r="D345" s="55"/>
      <c r="E345" s="209"/>
      <c r="F345" s="174"/>
      <c r="G345" s="174"/>
      <c r="H345" s="55"/>
      <c r="I345" s="55"/>
      <c r="J345" s="51"/>
      <c r="K345" s="51"/>
      <c r="L345" s="3"/>
      <c r="M345" s="295"/>
      <c r="N345" s="295"/>
      <c r="O345" s="186"/>
      <c r="P345" s="186"/>
      <c r="Q345" s="186"/>
      <c r="R345" s="51"/>
      <c r="S345" s="51"/>
    </row>
    <row r="346" spans="1:19" ht="12.75">
      <c r="A346" s="36"/>
      <c r="B346" s="56"/>
      <c r="C346" s="56"/>
      <c r="D346" s="56"/>
      <c r="E346" s="210"/>
      <c r="F346" s="56"/>
      <c r="G346" s="56"/>
      <c r="H346" s="55"/>
      <c r="I346" s="55"/>
      <c r="J346" s="51"/>
      <c r="K346" s="51"/>
      <c r="L346" s="3"/>
      <c r="M346" s="295"/>
      <c r="N346" s="295"/>
      <c r="O346" s="186"/>
      <c r="P346" s="186"/>
      <c r="Q346" s="186"/>
      <c r="R346" s="51"/>
      <c r="S346" s="348"/>
    </row>
    <row r="347" spans="2:19" ht="12.75">
      <c r="B347" s="51"/>
      <c r="C347" s="51"/>
      <c r="D347" s="51"/>
      <c r="F347" s="51"/>
      <c r="G347" s="51"/>
      <c r="H347" s="51"/>
      <c r="I347" s="51"/>
      <c r="J347" s="51"/>
      <c r="K347" s="51"/>
      <c r="L347" s="3"/>
      <c r="M347" s="295"/>
      <c r="N347" s="295"/>
      <c r="O347" s="186"/>
      <c r="P347" s="186"/>
      <c r="Q347" s="186"/>
      <c r="R347" s="51"/>
      <c r="S347" s="51"/>
    </row>
    <row r="348" spans="1:19" ht="12.75">
      <c r="A348" s="28"/>
      <c r="B348" s="51"/>
      <c r="C348" s="51"/>
      <c r="D348" s="51"/>
      <c r="F348" s="51"/>
      <c r="G348" s="51"/>
      <c r="H348" s="51"/>
      <c r="I348" s="51"/>
      <c r="J348" s="51"/>
      <c r="K348" s="51"/>
      <c r="L348" s="3"/>
      <c r="M348" s="295"/>
      <c r="N348" s="295"/>
      <c r="O348" s="186"/>
      <c r="P348" s="186"/>
      <c r="Q348" s="186"/>
      <c r="R348" s="51"/>
      <c r="S348" s="51"/>
    </row>
    <row r="349" spans="2:19" ht="12.75">
      <c r="B349" s="51"/>
      <c r="C349" s="51"/>
      <c r="D349" s="51"/>
      <c r="F349" s="172"/>
      <c r="G349" s="172"/>
      <c r="H349" s="51"/>
      <c r="I349" s="51"/>
      <c r="J349" s="51"/>
      <c r="K349" s="51"/>
      <c r="L349" s="3"/>
      <c r="M349" s="295"/>
      <c r="N349" s="295"/>
      <c r="O349" s="186"/>
      <c r="P349" s="186"/>
      <c r="Q349" s="186"/>
      <c r="R349" s="51"/>
      <c r="S349" s="346"/>
    </row>
    <row r="350" spans="2:19" ht="12.75">
      <c r="B350" s="51"/>
      <c r="C350" s="51"/>
      <c r="D350" s="51"/>
      <c r="F350" s="51"/>
      <c r="G350" s="51"/>
      <c r="H350" s="51"/>
      <c r="I350" s="51"/>
      <c r="J350" s="51"/>
      <c r="K350" s="51"/>
      <c r="L350" s="3"/>
      <c r="M350" s="295"/>
      <c r="N350" s="295"/>
      <c r="O350" s="186"/>
      <c r="P350" s="186"/>
      <c r="Q350" s="186"/>
      <c r="R350" s="51"/>
      <c r="S350" s="51"/>
    </row>
    <row r="351" spans="1:19" ht="12.75">
      <c r="A351" s="33"/>
      <c r="B351" s="57"/>
      <c r="C351" s="57"/>
      <c r="D351" s="57"/>
      <c r="E351" s="211"/>
      <c r="F351" s="173"/>
      <c r="G351" s="173"/>
      <c r="H351" s="57"/>
      <c r="I351" s="57"/>
      <c r="J351" s="51"/>
      <c r="K351" s="51"/>
      <c r="L351" s="3"/>
      <c r="M351" s="295"/>
      <c r="N351" s="295"/>
      <c r="O351" s="186"/>
      <c r="P351" s="186"/>
      <c r="Q351" s="186"/>
      <c r="R351" s="51"/>
      <c r="S351" s="51"/>
    </row>
    <row r="352" spans="2:19" ht="12.75">
      <c r="B352" s="51"/>
      <c r="C352" s="51"/>
      <c r="D352" s="51"/>
      <c r="F352" s="51"/>
      <c r="G352" s="51"/>
      <c r="H352" s="51"/>
      <c r="I352" s="51"/>
      <c r="J352" s="51"/>
      <c r="K352" s="51"/>
      <c r="L352" s="3"/>
      <c r="M352" s="295"/>
      <c r="N352" s="295"/>
      <c r="O352" s="186"/>
      <c r="P352" s="186"/>
      <c r="Q352" s="186"/>
      <c r="R352" s="51"/>
      <c r="S352" s="51"/>
    </row>
    <row r="353" spans="2:19" ht="12.75">
      <c r="B353" s="51"/>
      <c r="C353" s="51"/>
      <c r="D353" s="51"/>
      <c r="F353" s="51"/>
      <c r="G353" s="51"/>
      <c r="H353" s="51"/>
      <c r="I353" s="51"/>
      <c r="J353" s="51"/>
      <c r="K353" s="51"/>
      <c r="L353" s="3"/>
      <c r="M353" s="295"/>
      <c r="N353" s="295"/>
      <c r="O353" s="186"/>
      <c r="P353" s="186"/>
      <c r="Q353" s="186"/>
      <c r="R353" s="51"/>
      <c r="S353" s="51"/>
    </row>
    <row r="354" spans="2:19" ht="12.75">
      <c r="B354" s="51"/>
      <c r="C354" s="51"/>
      <c r="D354" s="51"/>
      <c r="F354" s="51"/>
      <c r="G354" s="51"/>
      <c r="H354" s="51"/>
      <c r="I354" s="51"/>
      <c r="J354" s="51"/>
      <c r="K354" s="51"/>
      <c r="L354" s="3"/>
      <c r="M354" s="295"/>
      <c r="N354" s="295"/>
      <c r="O354" s="186"/>
      <c r="P354" s="186"/>
      <c r="Q354" s="186"/>
      <c r="R354" s="51"/>
      <c r="S354" s="51"/>
    </row>
    <row r="355" spans="2:19" ht="12.75">
      <c r="B355" s="51"/>
      <c r="C355" s="51"/>
      <c r="D355" s="51"/>
      <c r="F355" s="51"/>
      <c r="G355" s="51"/>
      <c r="H355" s="51"/>
      <c r="I355" s="51"/>
      <c r="J355" s="51"/>
      <c r="K355" s="51"/>
      <c r="L355" s="3"/>
      <c r="M355" s="295"/>
      <c r="N355" s="295"/>
      <c r="O355" s="186"/>
      <c r="P355" s="186"/>
      <c r="Q355" s="186"/>
      <c r="R355" s="51"/>
      <c r="S355" s="5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66:J66 B6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analysis</dc:title>
  <dc:subject>Injury statistics</dc:subject>
  <dc:creator>DNRM</dc:creator>
  <cp:keywords>mine; metalliferous; surface; injury; statistics; sector; analysis</cp:keywords>
  <dc:description>Mine by mine injury statistics for metalliferous surface mines</dc:description>
  <cp:lastModifiedBy>LIU Tom</cp:lastModifiedBy>
  <cp:lastPrinted>2012-11-12T06:44:46Z</cp:lastPrinted>
  <dcterms:created xsi:type="dcterms:W3CDTF">1998-05-13T06:43:14Z</dcterms:created>
  <dcterms:modified xsi:type="dcterms:W3CDTF">2020-04-21T02:54:02Z</dcterms:modified>
  <cp:category>mining</cp:category>
  <cp:version/>
  <cp:contentType/>
  <cp:contentStatus/>
</cp:coreProperties>
</file>